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6.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drawings/drawing11.xml" ContentType="application/vnd.openxmlformats-officedocument.drawing+xml"/>
  <Override PartName="/xl/charts/chart60.xml" ContentType="application/vnd.openxmlformats-officedocument.drawingml.char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drawings/drawing10.xml" ContentType="application/vnd.openxmlformats-officedocument.drawing+xml"/>
  <Override PartName="/xl/charts/chart56.xml" ContentType="application/vnd.openxmlformats-officedocument.drawingml.chart+xml"/>
  <Override PartName="/xl/charts/chart61.xml" ContentType="application/vnd.openxmlformats-officedocument.drawingml.chart+xml"/>
  <Override PartName="/xl/worksheets/sheet6.xml" ContentType="application/vnd.openxmlformats-officedocument.spreadsheetml.worksheet+xml"/>
  <Override PartName="/xl/charts/chart62.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worksheets/sheet5.xml" ContentType="application/vnd.openxmlformats-officedocument.spreadsheetml.worksheet+xml"/>
  <Override PartName="/xl/charts/chart65.xml" ContentType="application/vnd.openxmlformats-officedocument.drawingml.chart+xml"/>
  <Override PartName="/xl/drawings/drawing13.xml" ContentType="application/vnd.openxmlformats-officedocument.drawing+xml"/>
  <Override PartName="/xl/charts/chart64.xml" ContentType="application/vnd.openxmlformats-officedocument.drawingml.chart+xml"/>
  <Override PartName="/xl/charts/chart63.xml" ContentType="application/vnd.openxmlformats-officedocument.drawingml.chart+xml"/>
  <Override PartName="/xl/charts/chart55.xml" ContentType="application/vnd.openxmlformats-officedocument.drawingml.chart+xml"/>
  <Override PartName="/xl/charts/chart54.xml" ContentType="application/vnd.openxmlformats-officedocument.drawingml.chart+xml"/>
  <Override PartName="/xl/charts/chart53.xml" ContentType="application/vnd.openxmlformats-officedocument.drawingml.chart+xml"/>
  <Override PartName="/xl/charts/chart43.xml" ContentType="application/vnd.openxmlformats-officedocument.drawingml.chart+xml"/>
  <Override PartName="/xl/drawings/drawing8.xml" ContentType="application/vnd.openxmlformats-officedocument.drawing+xml"/>
  <Override PartName="/xl/charts/chart42.xml" ContentType="application/vnd.openxmlformats-officedocument.drawingml.chart+xml"/>
  <Override PartName="/xl/worksheets/sheet1.xml" ContentType="application/vnd.openxmlformats-officedocument.spreadsheetml.worksheet+xml"/>
  <Override PartName="/xl/charts/chart40.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drawings/drawing9.xml" ContentType="application/vnd.openxmlformats-officedocument.drawing+xml"/>
  <Override PartName="/xl/charts/chart48.xml" ContentType="application/vnd.openxmlformats-officedocument.drawingml.chart+xml"/>
  <Override PartName="/xl/charts/chart47.xml" ContentType="application/vnd.openxmlformats-officedocument.drawingml.chart+xml"/>
  <Override PartName="/xl/charts/chart68.xml" ContentType="application/vnd.openxmlformats-officedocument.drawingml.char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38.xml" ContentType="application/vnd.openxmlformats-officedocument.drawingml.chart+xml"/>
  <Override PartName="/xl/charts/chart41.xml" ContentType="application/vnd.openxmlformats-officedocument.drawingml.chart+xml"/>
  <Override PartName="/xl/charts/chart36.xml" ContentType="application/vnd.openxmlformats-officedocument.drawingml.chart+xml"/>
  <Override PartName="/xl/pivotTables/pivotTable8.xml" ContentType="application/vnd.openxmlformats-officedocument.spreadsheetml.pivotTable+xml"/>
  <Override PartName="/xl/pivotTables/pivotTable7.xml" ContentType="application/vnd.openxmlformats-officedocument.spreadsheetml.pivotTable+xml"/>
  <Override PartName="/xl/pivotTables/pivotTable6.xml" ContentType="application/vnd.openxmlformats-officedocument.spreadsheetml.pivotTable+xml"/>
  <Override PartName="/xl/pivotTables/pivotTable5.xml" ContentType="application/vnd.openxmlformats-officedocument.spreadsheetml.pivotTable+xml"/>
  <Override PartName="/xl/pivotTables/pivotTable4.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worksheets/sheet8.xml" ContentType="application/vnd.openxmlformats-officedocument.spreadsheetml.workshee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pivotTables/pivotTable2.xml" ContentType="application/vnd.openxmlformats-officedocument.spreadsheetml.pivotTable+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diagrams/layout1.xml" ContentType="application/vnd.openxmlformats-officedocument.drawingml.diagramLayout+xml"/>
  <Override PartName="/xl/drawings/drawing2.xml" ContentType="application/vnd.openxmlformats-officedocument.drawing+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charts/chart8.xml" ContentType="application/vnd.openxmlformats-officedocument.drawingml.chart+xml"/>
  <Override PartName="/xl/charts/chart37.xml" ContentType="application/vnd.openxmlformats-officedocument.drawingml.chart+xml"/>
  <Override PartName="/xl/charts/chart10.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worksheets/sheet7.xml" ContentType="application/vnd.openxmlformats-officedocument.spreadsheetml.worksheet+xml"/>
  <Override PartName="/xl/charts/chart20.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7.xml" ContentType="application/vnd.openxmlformats-officedocument.drawingml.chart+xml"/>
  <Override PartName="/xl/charts/chart13.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1.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14.xml" ContentType="application/vnd.openxmlformats-officedocument.drawingml.chart+xml"/>
  <Override PartName="/xl/charts/chart12.xml" ContentType="application/vnd.openxmlformats-officedocument.drawingml.chart+xml"/>
  <Override PartName="/xl/pivotCache/pivotCacheRecords3.xml" ContentType="application/vnd.openxmlformats-officedocument.spreadsheetml.pivotCacheRecords+xml"/>
  <Override PartName="/xl/pivotCache/pivotCacheRecords2.xml" ContentType="application/vnd.openxmlformats-officedocument.spreadsheetml.pivotCacheRecord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WILBAD\Desktop\Indicadores 4to trimestre\"/>
    </mc:Choice>
  </mc:AlternateContent>
  <workbookProtection workbookAlgorithmName="SHA-512" workbookHashValue="x2XToOlZUMYqqG2JA7ALLvo8HpXnfGXhlvAJqeYAsc8wLRzr0vIRPbLkoHMkW0dsEwcbmzqCS9uFkJhF83YwEA==" workbookSaltValue="OQkMisvLn70L7/GW/YR6ew==" workbookSpinCount="100000" lockStructure="1"/>
  <bookViews>
    <workbookView showSheetTabs="0" xWindow="0" yWindow="0" windowWidth="24000" windowHeight="9735" tabRatio="815"/>
  </bookViews>
  <sheets>
    <sheet name="Inicio" sheetId="2" r:id="rId1"/>
    <sheet name="INTRODUCCIÓN SIG" sheetId="39" r:id="rId2"/>
    <sheet name="Tablas" sheetId="64" r:id="rId3"/>
    <sheet name="Indicadores 31 dic" sheetId="63" state="hidden" r:id="rId4"/>
    <sheet name="TD" sheetId="65" state="hidden" r:id="rId5"/>
    <sheet name="SIG" sheetId="33" r:id="rId6"/>
    <sheet name="SIG (2)" sheetId="3" r:id="rId7"/>
    <sheet name="SIG (5)" sheetId="45" r:id="rId8"/>
    <sheet name="SIG (6)" sheetId="43" r:id="rId9"/>
    <sheet name="SIG (7)" sheetId="44" r:id="rId10"/>
    <sheet name="SIG (8)" sheetId="52" r:id="rId11"/>
    <sheet name="Aplicación" sheetId="34" r:id="rId12"/>
    <sheet name="G Humana" sheetId="36" r:id="rId13"/>
  </sheets>
  <externalReferences>
    <externalReference r:id="rId14"/>
  </externalReferences>
  <definedNames>
    <definedName name="APLICACIÓN_DE_POLÍTICAS_Y_O_NORMAS">#REF!</definedName>
    <definedName name="_xlnm.Print_Area" localSheetId="0">Inicio!$A$2:$O$34</definedName>
    <definedName name="_xlnm.Print_Area" localSheetId="1">'INTRODUCCIÓN SIG'!$A$1:$R$30</definedName>
    <definedName name="_xlnm.Print_Area" localSheetId="7">'SIG (5)'!$A$1:$R$14</definedName>
    <definedName name="_xlnm.Print_Area" localSheetId="8">'SIG (6)'!$A$1:$R$25</definedName>
    <definedName name="_xlnm.Print_Area" localSheetId="9">'SIG (7)'!$A$1:$R$36</definedName>
    <definedName name="_xlnm.Print_Area" localSheetId="10">'SIG (8)'!$A$1:$R$14</definedName>
    <definedName name="CATORCE">#REF!</definedName>
    <definedName name="CINCO">#REF!</definedName>
    <definedName name="CUATRO">#REF!</definedName>
    <definedName name="DIESINUEVE">#REF!</definedName>
    <definedName name="DIESIOCHO">#REF!</definedName>
    <definedName name="DIESISEIS">#REF!</definedName>
    <definedName name="DIEZ">#REF!</definedName>
    <definedName name="DIRECCIONAMIENTO_Y_PLANEACIÓN_INSTITUCIONAL">#REF!</definedName>
    <definedName name="DOCE">#REF!</definedName>
    <definedName name="DOS">#REF!</definedName>
    <definedName name="GESTIÓN_ADMINISTRATIVA">#REF!</definedName>
    <definedName name="GESTIÓN_DEL_TALENTO_HUMANO">#REF!</definedName>
    <definedName name="GESTIÓN_JURÍDICA">#REF!</definedName>
    <definedName name="INDICADOR" localSheetId="4">[1]Hoja1!$D$87</definedName>
    <definedName name="INDICADOR">#REF!</definedName>
    <definedName name="NUEVE">#REF!</definedName>
    <definedName name="OCHO">#REF!</definedName>
    <definedName name="PROCESOS">#REF!</definedName>
    <definedName name="QUINCE">#REF!</definedName>
    <definedName name="SIETE">#REF!</definedName>
    <definedName name="TRECE">#REF!</definedName>
    <definedName name="TRES">#REF!</definedName>
    <definedName name="UNO">#REF!</definedName>
    <definedName name="VEINTE">#REF!</definedName>
    <definedName name="VEINTICUATRO">#REF!</definedName>
    <definedName name="VEINTISEIS">#REF!</definedName>
    <definedName name="VEINTITRES">#REF!</definedName>
    <definedName name="VEINTIUNO">#REF!</definedName>
  </definedNames>
  <calcPr calcId="152511"/>
  <pivotCaches>
    <pivotCache cacheId="0" r:id="rId15"/>
    <pivotCache cacheId="1" r:id="rId16"/>
    <pivotCache cacheId="2" r:id="rId17"/>
  </pivotCaches>
</workbook>
</file>

<file path=xl/calcChain.xml><?xml version="1.0" encoding="utf-8"?>
<calcChain xmlns="http://schemas.openxmlformats.org/spreadsheetml/2006/main">
  <c r="Q11" i="36" l="1"/>
  <c r="N11" i="36"/>
  <c r="K11" i="36"/>
  <c r="Q11" i="34"/>
  <c r="K11" i="34"/>
  <c r="N11" i="34"/>
  <c r="K80" i="3"/>
  <c r="N80" i="3"/>
  <c r="G6" i="36" l="1"/>
  <c r="N68" i="3" l="1"/>
  <c r="K68" i="3"/>
  <c r="H68" i="3"/>
  <c r="N57" i="3"/>
  <c r="K57" i="3"/>
  <c r="N46" i="3"/>
  <c r="K46" i="3"/>
  <c r="N34" i="3"/>
  <c r="K34" i="3"/>
  <c r="N23" i="3"/>
  <c r="K23" i="3"/>
  <c r="N11" i="3"/>
  <c r="K11" i="3"/>
  <c r="G75" i="33"/>
  <c r="G75" i="3" s="1"/>
  <c r="G6" i="45" s="1"/>
  <c r="G46" i="33"/>
  <c r="G46" i="3" s="1"/>
  <c r="G11" i="44" s="1"/>
  <c r="G23" i="33"/>
  <c r="G23" i="3" s="1"/>
  <c r="G11" i="43" s="1"/>
  <c r="G6" i="33"/>
  <c r="G6" i="34"/>
  <c r="G6" i="52" l="1"/>
  <c r="G6" i="3"/>
  <c r="Q14" i="63"/>
  <c r="R17" i="63"/>
  <c r="N11" i="43" l="1"/>
  <c r="N11" i="44"/>
  <c r="K33" i="44"/>
  <c r="K11" i="52"/>
  <c r="K22" i="43"/>
  <c r="K22" i="44"/>
  <c r="N33" i="44"/>
  <c r="N11" i="52"/>
  <c r="N22" i="43"/>
  <c r="N22" i="44"/>
  <c r="K11" i="45"/>
  <c r="K11" i="43"/>
  <c r="K11" i="44"/>
  <c r="H33" i="44"/>
  <c r="N11" i="45"/>
  <c r="R77" i="63"/>
  <c r="R41" i="63" l="1"/>
  <c r="X23" i="63" l="1"/>
  <c r="AG23" i="63"/>
  <c r="AF22" i="63"/>
  <c r="AD21" i="63"/>
  <c r="Y21" i="63"/>
  <c r="R22" i="63"/>
  <c r="T25" i="63" s="1"/>
  <c r="R30" i="63" l="1"/>
  <c r="R20" i="63"/>
  <c r="R35" i="63"/>
  <c r="R64" i="63"/>
  <c r="R57" i="63"/>
  <c r="R38" i="63"/>
  <c r="R44" i="63"/>
  <c r="U21" i="63" l="1"/>
  <c r="R49" i="63"/>
  <c r="R6" i="63"/>
  <c r="R11" i="63"/>
  <c r="W74" i="63" l="1"/>
  <c r="T66" i="63"/>
  <c r="U7" i="52" l="1"/>
  <c r="V10" i="52" s="1"/>
  <c r="Q7" i="52"/>
  <c r="Q10" i="52" s="1"/>
  <c r="U3" i="52"/>
  <c r="U6" i="52" s="1"/>
  <c r="U10" i="52" l="1"/>
  <c r="V6" i="52"/>
  <c r="R10" i="52"/>
  <c r="Q5" i="45" l="1"/>
  <c r="X5" i="45"/>
  <c r="Y8" i="45" s="1"/>
  <c r="U5" i="45"/>
  <c r="U8" i="45" s="1"/>
  <c r="Q7" i="44"/>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T7" i="36"/>
  <c r="AA3" i="36"/>
  <c r="AB6" i="36" s="1"/>
  <c r="X3" i="36"/>
  <c r="X6" i="36" s="1"/>
  <c r="U10" i="36" l="1"/>
  <c r="T10" i="36"/>
  <c r="AA6" i="36"/>
  <c r="Y6" i="36"/>
  <c r="Y10" i="36"/>
  <c r="AA3" i="34" l="1"/>
  <c r="AB6" i="34" s="1"/>
  <c r="X7" i="34"/>
  <c r="Y10" i="34" s="1"/>
  <c r="X3" i="34"/>
  <c r="Y6" i="34" s="1"/>
  <c r="T7" i="34" l="1"/>
  <c r="U10" i="34" s="1"/>
  <c r="AA6" i="34"/>
  <c r="X10" i="34"/>
  <c r="X6" i="34"/>
  <c r="Y77" i="33"/>
  <c r="X74" i="33"/>
  <c r="X77" i="33" s="1"/>
  <c r="U74" i="33"/>
  <c r="V77" i="33" s="1"/>
  <c r="U58" i="33"/>
  <c r="V61" i="33" s="1"/>
  <c r="X53" i="33"/>
  <c r="X56" i="33" s="1"/>
  <c r="U53" i="33"/>
  <c r="U56" i="33" s="1"/>
  <c r="X52" i="33"/>
  <c r="X49" i="33"/>
  <c r="Y52" i="33" s="1"/>
  <c r="U49" i="33"/>
  <c r="U52" i="33" s="1"/>
  <c r="U43" i="33"/>
  <c r="X40" i="33"/>
  <c r="Y43" i="33" s="1"/>
  <c r="U40" i="33"/>
  <c r="V43" i="33" s="1"/>
  <c r="X28" i="33"/>
  <c r="Y31" i="33" s="1"/>
  <c r="U28" i="33"/>
  <c r="U31" i="33" s="1"/>
  <c r="X17" i="33"/>
  <c r="X20" i="33" s="1"/>
  <c r="U17" i="33"/>
  <c r="V20" i="33" s="1"/>
  <c r="U7" i="33"/>
  <c r="V10" i="33" s="1"/>
  <c r="V6" i="33"/>
  <c r="U3" i="33"/>
  <c r="U6" i="33" s="1"/>
  <c r="U20" i="33" l="1"/>
  <c r="X31" i="33"/>
  <c r="U10" i="33"/>
  <c r="V56" i="33"/>
  <c r="T10" i="34"/>
  <c r="X16" i="43"/>
  <c r="Q9" i="43"/>
  <c r="V52" i="33"/>
  <c r="V31" i="33"/>
  <c r="Y20" i="33"/>
  <c r="U61" i="33"/>
  <c r="U77" i="33"/>
  <c r="X43" i="33"/>
  <c r="Y56" i="33"/>
  <c r="Q74" i="33"/>
  <c r="R77" i="33" s="1"/>
  <c r="Q42" i="33"/>
  <c r="Q45" i="33" s="1"/>
  <c r="Q21" i="33"/>
  <c r="Q24" i="33" s="1"/>
  <c r="Q7" i="33"/>
  <c r="Q10" i="33" s="1"/>
  <c r="R10" i="33" l="1"/>
  <c r="R12" i="43"/>
  <c r="Q12" i="43"/>
  <c r="Y19" i="43"/>
  <c r="X19" i="43"/>
  <c r="R45" i="33"/>
  <c r="Q77" i="33"/>
  <c r="R24" i="33"/>
  <c r="X74" i="3" l="1"/>
  <c r="Y77" i="3" s="1"/>
  <c r="U74" i="3"/>
  <c r="V77" i="3" s="1"/>
  <c r="Q74" i="3"/>
  <c r="R77" i="3" s="1"/>
  <c r="U58" i="3"/>
  <c r="V61" i="3" s="1"/>
  <c r="X53" i="3"/>
  <c r="Y56" i="3" s="1"/>
  <c r="U53" i="3"/>
  <c r="V56" i="3" s="1"/>
  <c r="Q42" i="3"/>
  <c r="R45" i="3" s="1"/>
  <c r="X77" i="3" l="1"/>
  <c r="U77" i="3"/>
  <c r="Q77" i="3"/>
  <c r="U61" i="3"/>
  <c r="Q45" i="3"/>
  <c r="X56" i="3"/>
  <c r="U56" i="3"/>
  <c r="X49" i="3"/>
  <c r="Y52" i="3" s="1"/>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<sst xmlns="http://schemas.openxmlformats.org/spreadsheetml/2006/main" count="1212" uniqueCount="441">
  <si>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</si>
  <si>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</si>
  <si>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</si>
  <si>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</si>
  <si>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</si>
  <si>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</si>
  <si>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</si>
  <si>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</si>
  <si>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</si>
  <si>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</si>
  <si>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</si>
  <si>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</si>
  <si>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</si>
  <si>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</si>
  <si>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</si>
  <si>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</si>
  <si>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</si>
  <si>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</si>
  <si>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</si>
  <si>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</si>
  <si>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</si>
  <si>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</si>
  <si>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</si>
  <si>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</si>
  <si>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</si>
  <si>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</si>
  <si>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</si>
  <si>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</si>
  <si>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</si>
  <si>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</si>
  <si>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</si>
  <si>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</si>
  <si>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</si>
  <si>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</si>
  <si>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</si>
  <si>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</si>
  <si>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</si>
  <si>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</si>
  <si>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</si>
  <si>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</si>
  <si>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</si>
  <si>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</si>
  <si>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</si>
  <si>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</si>
  <si>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</si>
  <si>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</si>
  <si>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</si>
  <si>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</si>
  <si>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</si>
  <si>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</si>
  <si>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</si>
  <si>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</si>
  <si>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</si>
  <si>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</si>
  <si>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</si>
  <si>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</si>
  <si>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</si>
  <si>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</si>
  <si>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</si>
  <si>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</si>
  <si>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</si>
  <si>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</si>
  <si>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</si>
  <si>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</si>
  <si>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</si>
  <si>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</si>
  <si>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</si>
  <si>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</si>
  <si>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</si>
  <si>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</si>
  <si>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</si>
  <si>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</si>
  <si>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</si>
  <si>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</si>
  <si>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</si>
  <si>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</si>
  <si>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</si>
  <si>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</si>
  <si>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</si>
  <si>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</si>
  <si>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</si>
  <si>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</si>
  <si>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</si>
  <si>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</si>
  <si>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</si>
  <si>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</si>
  <si>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</si>
  <si>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</si>
  <si>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</si>
  <si>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</si>
  <si>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</si>
  <si>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</si>
  <si>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</si>
  <si>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</si>
  <si>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</si>
  <si>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</si>
  <si>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</si>
  <si>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</si>
  <si>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</si>
  <si>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</si>
  <si>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</si>
  <si>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</si>
  <si>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</si>
  <si>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</si>
  <si>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</si>
  <si>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</si>
  <si>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</si>
  <si>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</si>
  <si>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</si>
  <si>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</si>
  <si>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</si>
  <si>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</si>
  <si>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</si>
  <si>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</si>
  <si>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</si>
  <si>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</si>
  <si>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</si>
  <si>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</si>
  <si>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</si>
  <si>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</si>
  <si>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</si>
  <si>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</si>
  <si>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</si>
  <si>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</si>
  <si>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</si>
  <si>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</si>
  <si>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</si>
  <si>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</si>
  <si>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</si>
  <si>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</si>
  <si>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</si>
  <si>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</si>
  <si>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</si>
  <si>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</si>
  <si>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</si>
  <si>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</si>
  <si>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</si>
  <si>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</si>
  <si>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</si>
  <si>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</si>
  <si>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</si>
  <si>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</si>
  <si>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</si>
  <si>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</si>
  <si>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</si>
  <si>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</si>
  <si>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</si>
  <si>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</si>
  <si>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</si>
  <si>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</si>
  <si>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</si>
  <si>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</si>
  <si>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</si>
  <si>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</si>
  <si>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</si>
  <si>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</si>
  <si>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</si>
  <si>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</si>
  <si>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</si>
  <si>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</si>
  <si>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</si>
  <si>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</si>
  <si>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</si>
  <si>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</si>
  <si>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</si>
  <si>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</si>
  <si>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</si>
  <si>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</si>
  <si>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</si>
  <si>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</si>
  <si>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</si>
  <si>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</si>
  <si>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</si>
  <si>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</si>
  <si>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</si>
  <si>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</si>
  <si>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</si>
  <si>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</si>
  <si>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</si>
  <si>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</si>
  <si>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</si>
  <si>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</si>
  <si>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</si>
  <si>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</si>
  <si>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</si>
  <si>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</si>
  <si>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</si>
  <si>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</si>
  <si>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</si>
  <si>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</si>
  <si>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</si>
  <si>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</si>
  <si>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</si>
  <si>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</si>
  <si>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</si>
  <si>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</si>
  <si>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</si>
  <si>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</si>
  <si>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</si>
  <si>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</si>
  <si>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</si>
  <si>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</si>
  <si>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</si>
  <si>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</si>
  <si>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</si>
  <si>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</si>
  <si>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</si>
  <si>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</si>
  <si>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</si>
  <si>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</si>
  <si>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</si>
  <si>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</si>
  <si>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</si>
  <si>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</si>
  <si>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</si>
  <si>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</si>
  <si>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</si>
  <si>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</si>
  <si>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</si>
  <si>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</si>
  <si>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</si>
  <si>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</si>
  <si>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</si>
  <si>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</si>
  <si>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</si>
  <si>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</si>
  <si>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</si>
  <si>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</si>
  <si>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</si>
  <si>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</si>
  <si>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</si>
  <si>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</si>
  <si>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</si>
  <si>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</si>
  <si>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</si>
  <si>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</si>
  <si>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</si>
  <si>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</si>
  <si>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</si>
  <si>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</si>
  <si>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</si>
  <si>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</si>
  <si>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</si>
  <si>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</si>
  <si>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</si>
  <si>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</si>
  <si>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</si>
  <si>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</si>
  <si>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</si>
  <si>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</si>
  <si>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</si>
  <si>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</si>
  <si>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</si>
  <si>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</si>
  <si>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</si>
  <si>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</si>
  <si>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</si>
  <si>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</si>
  <si>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</si>
  <si>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</si>
  <si>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</si>
  <si>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</si>
  <si>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</si>
  <si>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</si>
  <si>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</si>
  <si>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</si>
  <si>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</si>
  <si>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</si>
  <si>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</si>
  <si>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</si>
  <si>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</si>
  <si>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</si>
  <si>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</si>
  <si>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</si>
  <si>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</si>
  <si>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</si>
  <si>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</si>
  <si>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</si>
  <si>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</si>
  <si>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</si>
  <si>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</si>
  <si>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</si>
  <si>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</si>
  <si>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</si>
  <si>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</si>
  <si>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</si>
  <si>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</si>
  <si>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</si>
  <si>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</si>
  <si>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</si>
  <si>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</si>
  <si>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</si>
  <si>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</si>
  <si>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</si>
  <si>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</si>
  <si>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</si>
  <si>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</si>
  <si>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</si>
  <si>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</si>
  <si>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</si>
  <si>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</si>
  <si>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</si>
  <si>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</si>
  <si>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</si>
  <si>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</si>
  <si>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</si>
  <si>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</si>
  <si>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</si>
  <si>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</si>
  <si>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</si>
  <si>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</si>
  <si>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</si>
  <si>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</si>
  <si>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</si>
  <si>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</si>
  <si>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</si>
  <si>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</si>
  <si>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</si>
  <si>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</si>
  <si>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</si>
  <si>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</si>
  <si>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</si>
  <si>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</si>
  <si>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</si>
  <si>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</si>
  <si>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</si>
  <si>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</si>
  <si>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</si>
  <si>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</si>
  <si>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</si>
  <si>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</si>
  <si>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</si>
  <si>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</si>
  <si>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</si>
  <si>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</si>
  <si>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</si>
  <si>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</si>
  <si>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</si>
  <si>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</si>
  <si>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</si>
  <si>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</si>
  <si>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</si>
  <si>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</si>
  <si>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</si>
  <si>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</si>
  <si>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</si>
  <si>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</si>
  <si>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</si>
  <si>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</si>
  <si>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</si>
  <si>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</si>
  <si>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</si>
  <si>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</si>
  <si>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</si>
  <si>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</si>
  <si>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</si>
  <si>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</si>
  <si>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</si>
  <si>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</si>
  <si>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</si>
  <si>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</si>
  <si>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</si>
  <si>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</si>
  <si>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</si>
  <si>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</si>
  <si>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</si>
  <si>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</si>
  <si>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</si>
  <si>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</si>
  <si>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</si>
  <si>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</si>
  <si>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</si>
  <si>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</si>
  <si>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</si>
  <si>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</si>
  <si>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</si>
  <si>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</si>
  <si>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</si>
  <si>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</si>
  <si>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</si>
  <si>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</si>
  <si>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</si>
  <si>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</si>
  <si>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</si>
  <si>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</si>
  <si>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</si>
  <si>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</si>
  <si>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</si>
  <si>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</si>
  <si>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</si>
  <si>
    <t>Total general</t>
  </si>
  <si>
    <t>GESTIÓN DE RECURSOS INFORMATICOS</t>
  </si>
  <si>
    <t>APLICACIÓN DE POLÍTICAS Y O NORMAS</t>
  </si>
  <si>
    <t>Oficina de Control Interno</t>
  </si>
  <si>
    <t>Subdirección de Sistemas</t>
  </si>
  <si>
    <t xml:space="preserve">Grupo de Control Disciplinario Interno </t>
  </si>
  <si>
    <t>Subdirección de Estrategia y Análisis</t>
  </si>
  <si>
    <t>Oficina Asesora Jurídica</t>
  </si>
  <si>
    <t>Oficina Asesora de Planeación</t>
  </si>
  <si>
    <t>Dirección de Métodos Alternativos de Solución de Conflíctos</t>
  </si>
  <si>
    <t>Oficina de Asuntos Internacionales</t>
  </si>
  <si>
    <t>Grupo de Gestión Administrativa</t>
  </si>
  <si>
    <t>Procesos de Apoyo</t>
  </si>
  <si>
    <t>Procesos de Evaluacion</t>
  </si>
  <si>
    <t>Procesos Estrategicos</t>
  </si>
  <si>
    <t>Procesos Misionales</t>
  </si>
  <si>
    <t>Dirección de Desarrollo del Derecho y del Ordenamiento Jurídico</t>
  </si>
  <si>
    <t>Grupo de Servicio al Ciudadano.</t>
  </si>
  <si>
    <t>PROCESOS</t>
  </si>
  <si>
    <t>Promedio de %</t>
  </si>
  <si>
    <t>DEPENDENCIAS</t>
  </si>
  <si>
    <t>Dirección de Política contra las Drogas</t>
  </si>
  <si>
    <t>Dirección de Política Criminal</t>
  </si>
  <si>
    <t>Grupo de agenda legislativa</t>
  </si>
  <si>
    <t>Grupo de Comunicaciones</t>
  </si>
  <si>
    <t>Grupo de Gestión Contractual</t>
  </si>
  <si>
    <t>Grupo de Gestión Financiera y Contable</t>
  </si>
  <si>
    <t>Grupo de Gestión Humana</t>
  </si>
  <si>
    <t>Dirección de Justicia Formal</t>
  </si>
  <si>
    <t>Oficina de Infomación en Justicia</t>
  </si>
  <si>
    <t>Sub Dirección de Control y Fiscalización de Sustancias Químicas</t>
  </si>
  <si>
    <t>OBJETIVOS</t>
  </si>
  <si>
    <t>ACCESO A LA JUSTICIA</t>
  </si>
  <si>
    <t>ACTUACIONES ADMINISTRATIVAS</t>
  </si>
  <si>
    <t>ADMINISTRACIÓN DEL TALENTO HUMANO</t>
  </si>
  <si>
    <t>ASUNTOS INTERNACIONALES</t>
  </si>
  <si>
    <t>DEFENSA JURÍDICA</t>
  </si>
  <si>
    <t>DESARROLLO DEL TALENTO HUMANO</t>
  </si>
  <si>
    <t>ESTRATEGIA Y ANÁLISIS</t>
  </si>
  <si>
    <t>FORTALECIMIENTO DEL PRINCIPIO DE SEGURIDAD JURÍDICA</t>
  </si>
  <si>
    <t>GESTIÓN DE ASUNTOS DISCIPLINARIOS</t>
  </si>
  <si>
    <t>GESTIÓN DE BIENES</t>
  </si>
  <si>
    <t>SERVICIOS ADMINISTRATIVOS</t>
  </si>
  <si>
    <t>TIPO DE PROCESO</t>
  </si>
  <si>
    <t>Total</t>
  </si>
  <si>
    <t>Diseñar y coordinar mecanismos de justicia transicional para contribuir a la reconciliación nacional</t>
  </si>
  <si>
    <t>OBJETIVO ASOCIADO</t>
  </si>
  <si>
    <t>DEPENDENCIA</t>
  </si>
  <si>
    <t>Dirección de Justicia Tanscicional</t>
  </si>
  <si>
    <t>SERVICIO AL CIUDADANO</t>
  </si>
  <si>
    <t>Lizeth ximena apolinar enciso te amooooooo, ¿ te casarias conmigo?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</si>
</sst>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9" x14ac:knownFonts="1">
    <font>
      <sz val="11"/>
      <color theme="1"/>
      <name val="Calibri"/>
      <family val="2"/>
      <scheme val="minor"/>
    </font>
    <font>
      <sz val="12"/>
      <color theme="1"/>
      <name val="Century Gothic"/>
      <family val="2"/>
    </font>
    <font>
      <sz val="11"/>
      <color theme="0"/>
      <name val="Calibri"/>
      <family val="2"/>
      <scheme val="minor"/>
    </font>
    <font>
      <sz val="24"/>
      <color theme="0"/>
      <name val="Britannic Bold"/>
      <family val="2"/>
    </font>
    <font>
      <sz val="16"/>
      <color theme="0" tint="-0.499984740745262"/>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
      <b/>
      <sz val="11"/>
      <color theme="1"/>
      <name val="Calibri"/>
      <family val="2"/>
      <scheme val="minor"/>
    </font>
    <font>
      <sz val="14"/>
      <color theme="1"/>
      <name val="Britannic Bold"/>
      <family val="2"/>
    </font>
    <font>
      <b/>
      <sz val="9"/>
      <color rgb="FFFF0000"/>
      <name val="Arial"/>
      <family val="2"/>
    </font>
    <font>
      <sz val="10"/>
      <color theme="0"/>
      <name val="Arial"/>
      <family val="2"/>
    </font>
    <font>
      <b/>
      <sz val="11"/>
      <color rgb="FFFF0000"/>
      <name val="DFKai-SB"/>
      <family val="4"/>
    </font>
    <font>
      <sz val="22"/>
      <color theme="1"/>
      <name val="Britannic Bold"/>
      <family val="2"/>
    </font>
    <font>
      <sz val="11"/>
      <color theme="0"/>
      <name val="Britannic Bold"/>
      <family val="2"/>
    </font>
  </fonts>
  <fills count="1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theme="3" tint="-0.249977111117893"/>
        <bgColor indexed="64"/>
      </patternFill>
    </fill>
    <fill>
      <patternFill patternType="solid">
        <fgColor theme="3" tint="0.79998168889431442"/>
        <bgColor indexed="64"/>
      </patternFill>
    </fill>
  </fills>
  <borders count="204">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top/>
      <bottom style="medium">
        <color auto="1"/>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0"/>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theme="4" tint="0.39997558519241921"/>
      </top>
      <bottom/>
      <diagonal/>
    </border>
    <border>
      <left/>
      <right/>
      <top/>
      <bottom style="thin">
        <color theme="4" tint="0.39997558519241921"/>
      </bottom>
      <diagonal/>
    </border>
    <border>
      <left/>
      <right/>
      <top style="thin">
        <color theme="3" tint="0.39997558519241921"/>
      </top>
      <bottom style="thin">
        <color theme="3" tint="0.39997558519241921"/>
      </bottom>
      <diagonal/>
    </border>
    <border>
      <left/>
      <right style="thin">
        <color theme="3" tint="0.39997558519241921"/>
      </right>
      <top/>
      <bottom/>
      <diagonal/>
    </border>
    <border>
      <left/>
      <right style="thin">
        <color theme="3" tint="0.39997558519241921"/>
      </right>
      <top/>
      <bottom style="thin">
        <color theme="3" tint="0.39997558519241921"/>
      </bottom>
      <diagonal/>
    </border>
    <border>
      <left style="thin">
        <color theme="3" tint="0.39997558519241921"/>
      </left>
      <right/>
      <top/>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style="thin">
        <color theme="3" tint="0.39997558519241921"/>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9">
    <xf numFmtId="0" fontId="0" fillId="0" borderId="0"/>
    <xf numFmtId="9" fontId="14"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cellStyleXfs>
  <cellXfs count="583">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9" xfId="0" applyFill="1" applyBorder="1"/>
    <xf numFmtId="0" fontId="0" fillId="2" borderId="3" xfId="0" applyFill="1" applyBorder="1"/>
    <xf numFmtId="0" fontId="0" fillId="2" borderId="2" xfId="0" applyFill="1" applyBorder="1"/>
    <xf numFmtId="0" fontId="0" fillId="2" borderId="4" xfId="0" applyFill="1" applyBorder="1"/>
    <xf numFmtId="0" fontId="0" fillId="2" borderId="17" xfId="0" applyFill="1" applyBorder="1"/>
    <xf numFmtId="0" fontId="0" fillId="2" borderId="18" xfId="0" applyFill="1" applyBorder="1"/>
    <xf numFmtId="0" fontId="0" fillId="2" borderId="22" xfId="0" applyFill="1" applyBorder="1"/>
    <xf numFmtId="0" fontId="0" fillId="2" borderId="23" xfId="0" applyFill="1" applyBorder="1"/>
    <xf numFmtId="0" fontId="0" fillId="2" borderId="19" xfId="0" applyFill="1" applyBorder="1"/>
    <xf numFmtId="0" fontId="0" fillId="2" borderId="20" xfId="0" applyFill="1" applyBorder="1"/>
    <xf numFmtId="0" fontId="0" fillId="2" borderId="21" xfId="0" applyFill="1" applyBorder="1"/>
    <xf numFmtId="0" fontId="0" fillId="0" borderId="0" xfId="0" applyBorder="1"/>
    <xf numFmtId="0" fontId="0" fillId="0" borderId="40" xfId="0" applyBorder="1"/>
    <xf numFmtId="9" fontId="8" fillId="0" borderId="63" xfId="0" applyNumberFormat="1" applyFont="1" applyBorder="1" applyAlignment="1">
      <alignment vertical="center"/>
    </xf>
    <xf numFmtId="9" fontId="8" fillId="0" borderId="65" xfId="0" applyNumberFormat="1" applyFont="1" applyBorder="1" applyAlignment="1">
      <alignment vertical="center"/>
    </xf>
    <xf numFmtId="0" fontId="0" fillId="0" borderId="0" xfId="0" applyBorder="1" applyAlignment="1"/>
    <xf numFmtId="0" fontId="0" fillId="0" borderId="40" xfId="0" applyBorder="1" applyAlignment="1"/>
    <xf numFmtId="0" fontId="10" fillId="0" borderId="0" xfId="0" applyFont="1" applyBorder="1" applyAlignment="1">
      <alignment vertical="center" wrapText="1"/>
    </xf>
    <xf numFmtId="0" fontId="0" fillId="0" borderId="45" xfId="0" applyBorder="1"/>
    <xf numFmtId="0" fontId="0" fillId="0" borderId="46" xfId="0" applyBorder="1"/>
    <xf numFmtId="0" fontId="0" fillId="3" borderId="0" xfId="0" applyFill="1"/>
    <xf numFmtId="0" fontId="13" fillId="3" borderId="0" xfId="0" applyFont="1" applyFill="1"/>
    <xf numFmtId="0" fontId="2" fillId="2" borderId="0" xfId="0" applyFont="1" applyFill="1"/>
    <xf numFmtId="0" fontId="2" fillId="2" borderId="0" xfId="0" applyFont="1" applyFill="1" applyBorder="1"/>
    <xf numFmtId="0" fontId="6" fillId="0" borderId="35" xfId="0" applyFont="1" applyBorder="1" applyAlignment="1">
      <alignment vertical="center"/>
    </xf>
    <xf numFmtId="0" fontId="6" fillId="0" borderId="36" xfId="0" applyFont="1" applyBorder="1" applyAlignment="1">
      <alignment vertical="center"/>
    </xf>
    <xf numFmtId="0" fontId="12" fillId="4" borderId="35" xfId="0" applyFont="1" applyFill="1" applyBorder="1" applyAlignment="1">
      <alignment vertical="center"/>
    </xf>
    <xf numFmtId="0" fontId="12" fillId="4" borderId="36"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0" fontId="0" fillId="2" borderId="104" xfId="0" applyFill="1" applyBorder="1"/>
    <xf numFmtId="0" fontId="0" fillId="2" borderId="105" xfId="0" applyFill="1" applyBorder="1"/>
    <xf numFmtId="0" fontId="0" fillId="2" borderId="106" xfId="0" applyFill="1" applyBorder="1"/>
    <xf numFmtId="0" fontId="0" fillId="2" borderId="107" xfId="0" applyFill="1" applyBorder="1"/>
    <xf numFmtId="0" fontId="0" fillId="2" borderId="108" xfId="0" applyFill="1" applyBorder="1"/>
    <xf numFmtId="0" fontId="0" fillId="2" borderId="0" xfId="0" applyFill="1" applyBorder="1" applyAlignment="1">
      <alignment vertical="center" wrapText="1"/>
    </xf>
    <xf numFmtId="0" fontId="0" fillId="2" borderId="109" xfId="0" applyFill="1" applyBorder="1"/>
    <xf numFmtId="0" fontId="0" fillId="2" borderId="110" xfId="0" applyFill="1" applyBorder="1"/>
    <xf numFmtId="0" fontId="0" fillId="2" borderId="111" xfId="0" applyFill="1" applyBorder="1"/>
    <xf numFmtId="0" fontId="21" fillId="2" borderId="0" xfId="0" applyFont="1" applyFill="1" applyBorder="1" applyAlignment="1">
      <alignment vertical="center" wrapText="1"/>
    </xf>
    <xf numFmtId="0" fontId="21" fillId="2" borderId="16" xfId="0" applyFont="1" applyFill="1" applyBorder="1" applyAlignment="1">
      <alignment vertical="center" wrapText="1"/>
    </xf>
    <xf numFmtId="0" fontId="21" fillId="2" borderId="17" xfId="0" applyFont="1" applyFill="1" applyBorder="1" applyAlignment="1">
      <alignment vertical="center" wrapText="1"/>
    </xf>
    <xf numFmtId="0" fontId="21" fillId="2" borderId="22" xfId="0" applyFont="1" applyFill="1" applyBorder="1" applyAlignment="1">
      <alignment vertical="center" wrapText="1"/>
    </xf>
    <xf numFmtId="0" fontId="21" fillId="2" borderId="23" xfId="0" applyFont="1" applyFill="1" applyBorder="1" applyAlignment="1">
      <alignment vertical="center" wrapText="1"/>
    </xf>
    <xf numFmtId="0" fontId="2" fillId="2" borderId="38" xfId="0" applyFont="1" applyFill="1" applyBorder="1"/>
    <xf numFmtId="9" fontId="2" fillId="2" borderId="0" xfId="0" applyNumberFormat="1" applyFont="1" applyFill="1" applyBorder="1"/>
    <xf numFmtId="0" fontId="23" fillId="2" borderId="0" xfId="0" applyFont="1" applyFill="1"/>
    <xf numFmtId="0" fontId="23" fillId="2" borderId="0" xfId="0" applyFont="1" applyFill="1" applyBorder="1"/>
    <xf numFmtId="0" fontId="23" fillId="2" borderId="41" xfId="0" applyFont="1" applyFill="1" applyBorder="1"/>
    <xf numFmtId="0" fontId="23" fillId="2" borderId="46" xfId="0" applyFont="1" applyFill="1" applyBorder="1"/>
    <xf numFmtId="0" fontId="23" fillId="2" borderId="47" xfId="0" applyFont="1" applyFill="1" applyBorder="1"/>
    <xf numFmtId="0" fontId="2" fillId="2" borderId="39" xfId="0" applyFont="1" applyFill="1" applyBorder="1"/>
    <xf numFmtId="0" fontId="2" fillId="2" borderId="41" xfId="0" applyFont="1" applyFill="1" applyBorder="1"/>
    <xf numFmtId="0" fontId="2" fillId="2" borderId="46" xfId="0" applyFont="1" applyFill="1" applyBorder="1"/>
    <xf numFmtId="0" fontId="2" fillId="2" borderId="47" xfId="0" applyFont="1" applyFill="1" applyBorder="1"/>
    <xf numFmtId="0" fontId="2" fillId="2" borderId="0" xfId="0" applyFont="1" applyFill="1" applyProtection="1">
      <protection hidden="1"/>
    </xf>
    <xf numFmtId="9" fontId="2" fillId="2" borderId="0" xfId="0" applyNumberFormat="1" applyFont="1" applyFill="1" applyProtection="1">
      <protection hidden="1"/>
    </xf>
    <xf numFmtId="0" fontId="18" fillId="0" borderId="0" xfId="4" applyFont="1" applyProtection="1">
      <protection hidden="1"/>
    </xf>
    <xf numFmtId="164" fontId="31" fillId="0" borderId="0" xfId="1" applyNumberFormat="1" applyFont="1" applyFill="1" applyBorder="1" applyAlignment="1" applyProtection="1">
      <alignment horizontal="center"/>
      <protection hidden="1"/>
    </xf>
    <xf numFmtId="0" fontId="26" fillId="0" borderId="0" xfId="0" applyFont="1" applyProtection="1">
      <protection hidden="1"/>
    </xf>
    <xf numFmtId="164" fontId="26" fillId="0" borderId="0" xfId="1" applyNumberFormat="1" applyFont="1" applyProtection="1">
      <protection hidden="1"/>
    </xf>
    <xf numFmtId="0" fontId="26" fillId="13" borderId="0" xfId="0" applyFont="1" applyFill="1" applyProtection="1">
      <protection hidden="1"/>
    </xf>
    <xf numFmtId="0" fontId="26" fillId="10" borderId="146"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left" vertical="center" wrapText="1"/>
      <protection hidden="1"/>
    </xf>
    <xf numFmtId="0" fontId="29" fillId="10" borderId="146" xfId="0" applyFont="1" applyFill="1" applyBorder="1" applyAlignment="1" applyProtection="1">
      <alignment horizontal="center" vertical="center" wrapText="1"/>
      <protection hidden="1"/>
    </xf>
    <xf numFmtId="0" fontId="26" fillId="10" borderId="137"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center" vertical="center"/>
      <protection hidden="1"/>
    </xf>
    <xf numFmtId="0" fontId="26" fillId="10" borderId="146" xfId="0" applyFont="1" applyFill="1" applyBorder="1" applyAlignment="1" applyProtection="1">
      <alignment vertical="center" wrapText="1"/>
      <protection hidden="1"/>
    </xf>
    <xf numFmtId="164" fontId="30" fillId="10" borderId="146" xfId="0" applyNumberFormat="1" applyFont="1" applyFill="1" applyBorder="1" applyAlignment="1" applyProtection="1">
      <alignment horizontal="center" vertical="center" wrapText="1"/>
      <protection hidden="1"/>
    </xf>
    <xf numFmtId="164" fontId="30" fillId="10" borderId="146" xfId="1" applyNumberFormat="1" applyFont="1" applyFill="1" applyBorder="1" applyAlignment="1" applyProtection="1">
      <alignment horizontal="center" vertical="center" wrapText="1"/>
      <protection hidden="1"/>
    </xf>
    <xf numFmtId="0" fontId="26" fillId="10" borderId="147" xfId="0" applyFont="1" applyFill="1" applyBorder="1" applyAlignment="1" applyProtection="1">
      <alignment horizontal="left" vertical="center" wrapText="1"/>
      <protection hidden="1"/>
    </xf>
    <xf numFmtId="0" fontId="26" fillId="5" borderId="0" xfId="0" applyFont="1" applyFill="1" applyProtection="1">
      <protection hidden="1"/>
    </xf>
    <xf numFmtId="0" fontId="26"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left" vertical="center" wrapText="1"/>
      <protection hidden="1"/>
    </xf>
    <xf numFmtId="0" fontId="29"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center" vertical="center"/>
      <protection hidden="1"/>
    </xf>
    <xf numFmtId="0" fontId="26" fillId="10" borderId="90" xfId="0" applyFont="1" applyFill="1" applyBorder="1" applyAlignment="1" applyProtection="1">
      <alignment vertical="center" wrapText="1"/>
      <protection hidden="1"/>
    </xf>
    <xf numFmtId="164" fontId="30" fillId="10" borderId="90" xfId="0" applyNumberFormat="1" applyFont="1" applyFill="1" applyBorder="1" applyAlignment="1" applyProtection="1">
      <alignment horizontal="center" vertical="center" wrapText="1"/>
      <protection hidden="1"/>
    </xf>
    <xf numFmtId="164" fontId="30" fillId="10" borderId="90" xfId="1" applyNumberFormat="1" applyFont="1" applyFill="1" applyBorder="1" applyAlignment="1" applyProtection="1">
      <alignment horizontal="center" vertical="center" wrapText="1"/>
      <protection hidden="1"/>
    </xf>
    <xf numFmtId="0" fontId="26" fillId="10" borderId="149" xfId="0" applyFont="1" applyFill="1" applyBorder="1" applyAlignment="1" applyProtection="1">
      <alignment horizontal="left" vertical="center" wrapText="1"/>
      <protection hidden="1"/>
    </xf>
    <xf numFmtId="164" fontId="26" fillId="13" borderId="0" xfId="1" applyNumberFormat="1" applyFont="1" applyFill="1" applyProtection="1">
      <protection hidden="1"/>
    </xf>
    <xf numFmtId="164" fontId="26" fillId="0" borderId="0" xfId="1" applyNumberFormat="1" applyFont="1" applyFill="1" applyProtection="1">
      <protection hidden="1"/>
    </xf>
    <xf numFmtId="0" fontId="26" fillId="7" borderId="0" xfId="0" applyFont="1" applyFill="1" applyProtection="1">
      <protection hidden="1"/>
    </xf>
    <xf numFmtId="0" fontId="26"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left" vertical="center" wrapText="1"/>
      <protection hidden="1"/>
    </xf>
    <xf numFmtId="0" fontId="29"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center" vertical="center"/>
      <protection hidden="1"/>
    </xf>
    <xf numFmtId="0" fontId="26" fillId="10" borderId="152" xfId="0" applyFont="1" applyFill="1" applyBorder="1" applyAlignment="1" applyProtection="1">
      <alignment vertical="center" wrapText="1"/>
      <protection hidden="1"/>
    </xf>
    <xf numFmtId="164" fontId="30" fillId="10" borderId="152" xfId="0" applyNumberFormat="1" applyFont="1" applyFill="1" applyBorder="1" applyAlignment="1" applyProtection="1">
      <alignment horizontal="center" vertical="center" wrapText="1"/>
      <protection hidden="1"/>
    </xf>
    <xf numFmtId="164" fontId="30" fillId="10" borderId="152" xfId="1" applyNumberFormat="1" applyFont="1" applyFill="1" applyBorder="1" applyAlignment="1" applyProtection="1">
      <alignment horizontal="center" vertical="center" wrapText="1"/>
      <protection hidden="1"/>
    </xf>
    <xf numFmtId="0" fontId="26" fillId="10" borderId="153" xfId="0" applyFont="1" applyFill="1" applyBorder="1" applyAlignment="1" applyProtection="1">
      <alignment horizontal="left" vertical="center" wrapText="1"/>
      <protection hidden="1"/>
    </xf>
    <xf numFmtId="164" fontId="26" fillId="0" borderId="0" xfId="1" applyNumberFormat="1" applyFont="1" applyBorder="1" applyProtection="1">
      <protection hidden="1"/>
    </xf>
    <xf numFmtId="0" fontId="26"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vertical="center" wrapText="1"/>
      <protection hidden="1"/>
    </xf>
    <xf numFmtId="0" fontId="29"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horizontal="center" vertical="center"/>
      <protection hidden="1"/>
    </xf>
    <xf numFmtId="164" fontId="30" fillId="10" borderId="92" xfId="0" applyNumberFormat="1" applyFont="1" applyFill="1" applyBorder="1" applyAlignment="1" applyProtection="1">
      <alignment horizontal="center" vertical="center" wrapText="1"/>
      <protection hidden="1"/>
    </xf>
    <xf numFmtId="164" fontId="30" fillId="10" borderId="92" xfId="1" applyNumberFormat="1" applyFont="1" applyFill="1" applyBorder="1" applyAlignment="1" applyProtection="1">
      <alignment horizontal="center" vertical="center" wrapText="1"/>
      <protection hidden="1"/>
    </xf>
    <xf numFmtId="0" fontId="26" fillId="10" borderId="155" xfId="0" applyFont="1" applyFill="1" applyBorder="1" applyAlignment="1" applyProtection="1">
      <alignment horizontal="left" vertical="center" wrapText="1"/>
      <protection hidden="1"/>
    </xf>
    <xf numFmtId="0" fontId="26" fillId="8" borderId="157" xfId="0" applyFont="1" applyFill="1" applyBorder="1" applyAlignment="1" applyProtection="1">
      <alignment horizontal="center" vertical="center" wrapText="1"/>
      <protection hidden="1"/>
    </xf>
    <xf numFmtId="0" fontId="26" fillId="8" borderId="157" xfId="0" applyFont="1" applyFill="1" applyBorder="1" applyAlignment="1" applyProtection="1">
      <alignment vertical="center" wrapText="1"/>
      <protection hidden="1"/>
    </xf>
    <xf numFmtId="0" fontId="29" fillId="8" borderId="157"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wrapText="1"/>
      <protection hidden="1"/>
    </xf>
    <xf numFmtId="0" fontId="26" fillId="8" borderId="157" xfId="0" applyFont="1" applyFill="1" applyBorder="1" applyAlignment="1" applyProtection="1">
      <alignment horizontal="center" vertical="center"/>
      <protection hidden="1"/>
    </xf>
    <xf numFmtId="164" fontId="30" fillId="8" borderId="157" xfId="0" applyNumberFormat="1" applyFont="1" applyFill="1" applyBorder="1" applyAlignment="1" applyProtection="1">
      <alignment horizontal="center" vertical="center" wrapText="1"/>
      <protection hidden="1"/>
    </xf>
    <xf numFmtId="164" fontId="30" fillId="8" borderId="157" xfId="1" applyNumberFormat="1" applyFont="1" applyFill="1" applyBorder="1" applyAlignment="1" applyProtection="1">
      <alignment horizontal="center" vertical="center" wrapText="1"/>
      <protection hidden="1"/>
    </xf>
    <xf numFmtId="0" fontId="26" fillId="8" borderId="158" xfId="0" applyFont="1" applyFill="1" applyBorder="1" applyAlignment="1" applyProtection="1">
      <alignment horizontal="left" vertical="center" wrapText="1"/>
      <protection hidden="1"/>
    </xf>
    <xf numFmtId="0" fontId="26"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vertical="center" wrapText="1"/>
      <protection hidden="1"/>
    </xf>
    <xf numFmtId="0" fontId="29"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horizontal="center" vertical="center"/>
      <protection hidden="1"/>
    </xf>
    <xf numFmtId="164" fontId="30" fillId="8" borderId="152" xfId="0" applyNumberFormat="1" applyFont="1" applyFill="1" applyBorder="1" applyAlignment="1" applyProtection="1">
      <alignment horizontal="center" vertical="center" wrapText="1"/>
      <protection hidden="1"/>
    </xf>
    <xf numFmtId="164" fontId="30" fillId="8" borderId="152" xfId="1" applyNumberFormat="1" applyFont="1" applyFill="1" applyBorder="1" applyAlignment="1" applyProtection="1">
      <alignment horizontal="center" vertical="center" wrapText="1"/>
      <protection hidden="1"/>
    </xf>
    <xf numFmtId="0" fontId="26" fillId="8" borderId="153" xfId="0" applyFont="1" applyFill="1" applyBorder="1" applyAlignment="1" applyProtection="1">
      <alignment horizontal="left" vertical="center" wrapText="1"/>
      <protection hidden="1"/>
    </xf>
    <xf numFmtId="0" fontId="26"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vertical="center" wrapText="1"/>
      <protection hidden="1"/>
    </xf>
    <xf numFmtId="0" fontId="29"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horizontal="center" vertical="center"/>
      <protection hidden="1"/>
    </xf>
    <xf numFmtId="164" fontId="30" fillId="8" borderId="90" xfId="0" applyNumberFormat="1" applyFont="1" applyFill="1" applyBorder="1" applyAlignment="1" applyProtection="1">
      <alignment horizontal="center" vertical="center" wrapText="1"/>
      <protection hidden="1"/>
    </xf>
    <xf numFmtId="164" fontId="30" fillId="8" borderId="90" xfId="1" applyNumberFormat="1" applyFont="1" applyFill="1" applyBorder="1" applyAlignment="1" applyProtection="1">
      <alignment horizontal="center" vertical="center" wrapText="1"/>
      <protection hidden="1"/>
    </xf>
    <xf numFmtId="0" fontId="26" fillId="8" borderId="149" xfId="0" applyFont="1" applyFill="1" applyBorder="1" applyAlignment="1" applyProtection="1">
      <alignment horizontal="left" vertical="center" wrapText="1"/>
      <protection hidden="1"/>
    </xf>
    <xf numFmtId="0" fontId="26"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vertical="center" wrapText="1"/>
      <protection hidden="1"/>
    </xf>
    <xf numFmtId="0" fontId="29"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horizontal="center" vertical="center"/>
      <protection hidden="1"/>
    </xf>
    <xf numFmtId="164" fontId="30" fillId="8" borderId="159" xfId="0" applyNumberFormat="1" applyFont="1" applyFill="1" applyBorder="1" applyAlignment="1" applyProtection="1">
      <alignment horizontal="center" vertical="center" wrapText="1"/>
      <protection hidden="1"/>
    </xf>
    <xf numFmtId="164" fontId="30" fillId="8" borderId="159" xfId="1" applyNumberFormat="1" applyFont="1" applyFill="1" applyBorder="1" applyAlignment="1" applyProtection="1">
      <alignment horizontal="center" vertical="center" wrapText="1"/>
      <protection hidden="1"/>
    </xf>
    <xf numFmtId="0" fontId="26" fillId="8" borderId="160" xfId="0" applyFont="1" applyFill="1" applyBorder="1" applyAlignment="1" applyProtection="1">
      <alignment horizontal="left" vertical="center" wrapText="1"/>
      <protection hidden="1"/>
    </xf>
    <xf numFmtId="9" fontId="26" fillId="0" borderId="0" xfId="1" applyFont="1" applyProtection="1">
      <protection hidden="1"/>
    </xf>
    <xf numFmtId="0" fontId="26"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vertical="center" wrapText="1"/>
      <protection hidden="1"/>
    </xf>
    <xf numFmtId="0" fontId="29"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horizontal="center" vertical="center"/>
      <protection hidden="1"/>
    </xf>
    <xf numFmtId="164" fontId="30" fillId="8" borderId="161" xfId="0" applyNumberFormat="1" applyFont="1" applyFill="1" applyBorder="1" applyAlignment="1" applyProtection="1">
      <alignment horizontal="center" vertical="center" wrapText="1"/>
      <protection hidden="1"/>
    </xf>
    <xf numFmtId="164" fontId="30" fillId="8" borderId="161" xfId="1" applyNumberFormat="1" applyFont="1" applyFill="1" applyBorder="1" applyAlignment="1" applyProtection="1">
      <alignment horizontal="center" vertical="center" wrapText="1"/>
      <protection hidden="1"/>
    </xf>
    <xf numFmtId="0" fontId="26" fillId="8" borderId="162" xfId="0" applyFont="1" applyFill="1" applyBorder="1" applyAlignment="1" applyProtection="1">
      <alignment horizontal="left" vertical="center" wrapText="1"/>
      <protection hidden="1"/>
    </xf>
    <xf numFmtId="9" fontId="26" fillId="13" borderId="0" xfId="1" applyFont="1" applyFill="1" applyAlignment="1" applyProtection="1">
      <alignment vertical="center"/>
      <protection hidden="1"/>
    </xf>
    <xf numFmtId="0" fontId="26" fillId="8" borderId="92" xfId="0" applyFont="1" applyFill="1" applyBorder="1" applyAlignment="1" applyProtection="1">
      <alignment vertical="center" wrapText="1"/>
      <protection hidden="1"/>
    </xf>
    <xf numFmtId="0" fontId="29" fillId="8" borderId="92"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protection hidden="1"/>
    </xf>
    <xf numFmtId="164" fontId="30" fillId="8" borderId="92" xfId="0" applyNumberFormat="1" applyFont="1" applyFill="1" applyBorder="1" applyAlignment="1" applyProtection="1">
      <alignment horizontal="center" vertical="center" wrapText="1"/>
      <protection hidden="1"/>
    </xf>
    <xf numFmtId="164" fontId="30" fillId="8" borderId="92" xfId="1" applyNumberFormat="1" applyFont="1" applyFill="1" applyBorder="1" applyAlignment="1" applyProtection="1">
      <alignment horizontal="center" vertical="center" wrapText="1"/>
      <protection hidden="1"/>
    </xf>
    <xf numFmtId="0" fontId="26" fillId="8" borderId="155" xfId="0" applyFont="1" applyFill="1" applyBorder="1" applyAlignment="1" applyProtection="1">
      <alignment horizontal="left" vertical="center" wrapText="1"/>
      <protection hidden="1"/>
    </xf>
    <xf numFmtId="0" fontId="26" fillId="11" borderId="157" xfId="0" applyFont="1" applyFill="1" applyBorder="1" applyAlignment="1" applyProtection="1">
      <alignment horizontal="center" vertical="center" wrapText="1"/>
      <protection hidden="1"/>
    </xf>
    <xf numFmtId="0" fontId="26" fillId="11" borderId="157" xfId="0" applyFont="1" applyFill="1" applyBorder="1" applyAlignment="1" applyProtection="1">
      <alignment vertical="center" wrapText="1"/>
      <protection hidden="1"/>
    </xf>
    <xf numFmtId="0" fontId="29" fillId="11" borderId="157"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wrapText="1"/>
      <protection hidden="1"/>
    </xf>
    <xf numFmtId="0" fontId="26" fillId="11" borderId="157" xfId="0" applyFont="1" applyFill="1" applyBorder="1" applyAlignment="1" applyProtection="1">
      <alignment horizontal="center" vertical="center"/>
      <protection hidden="1"/>
    </xf>
    <xf numFmtId="164" fontId="30" fillId="11" borderId="157" xfId="0" applyNumberFormat="1" applyFont="1" applyFill="1" applyBorder="1" applyAlignment="1" applyProtection="1">
      <alignment horizontal="center" vertical="center" wrapText="1"/>
      <protection hidden="1"/>
    </xf>
    <xf numFmtId="164" fontId="30" fillId="11" borderId="157" xfId="1" applyNumberFormat="1"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6"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vertical="center" wrapText="1"/>
      <protection hidden="1"/>
    </xf>
    <xf numFmtId="0" fontId="29"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horizontal="center" vertical="center"/>
      <protection hidden="1"/>
    </xf>
    <xf numFmtId="164" fontId="30" fillId="11" borderId="90" xfId="0" applyNumberFormat="1" applyFont="1" applyFill="1" applyBorder="1" applyAlignment="1" applyProtection="1">
      <alignment horizontal="center" vertical="center" wrapText="1"/>
      <protection hidden="1"/>
    </xf>
    <xf numFmtId="164" fontId="30" fillId="11" borderId="90" xfId="1" applyNumberFormat="1"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left" vertical="center" wrapText="1"/>
      <protection hidden="1"/>
    </xf>
    <xf numFmtId="0" fontId="26"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vertical="center" wrapText="1"/>
      <protection hidden="1"/>
    </xf>
    <xf numFmtId="0" fontId="29"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center" vertical="center"/>
      <protection hidden="1"/>
    </xf>
    <xf numFmtId="164" fontId="30" fillId="11" borderId="159" xfId="0" applyNumberFormat="1" applyFont="1" applyFill="1" applyBorder="1" applyAlignment="1" applyProtection="1">
      <alignment horizontal="center" vertical="center" wrapText="1"/>
      <protection hidden="1"/>
    </xf>
    <xf numFmtId="164" fontId="30" fillId="11" borderId="159" xfId="1" applyNumberFormat="1" applyFont="1" applyFill="1" applyBorder="1" applyAlignment="1" applyProtection="1">
      <alignment horizontal="center" vertical="center" wrapText="1"/>
      <protection hidden="1"/>
    </xf>
    <xf numFmtId="0" fontId="26" fillId="11" borderId="160" xfId="0" applyFont="1" applyFill="1" applyBorder="1" applyAlignment="1" applyProtection="1">
      <alignment horizontal="left" vertical="center" wrapText="1"/>
      <protection hidden="1"/>
    </xf>
    <xf numFmtId="0" fontId="26" fillId="11" borderId="92" xfId="0" applyFont="1" applyFill="1" applyBorder="1" applyAlignment="1" applyProtection="1">
      <alignment vertical="center" wrapText="1"/>
      <protection hidden="1"/>
    </xf>
    <xf numFmtId="0" fontId="29" fillId="11" borderId="92"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protection hidden="1"/>
    </xf>
    <xf numFmtId="164" fontId="30" fillId="11" borderId="92" xfId="0" applyNumberFormat="1" applyFont="1" applyFill="1" applyBorder="1" applyAlignment="1" applyProtection="1">
      <alignment horizontal="center" vertical="center" wrapText="1"/>
      <protection hidden="1"/>
    </xf>
    <xf numFmtId="164" fontId="30" fillId="11" borderId="92" xfId="1" applyNumberFormat="1" applyFont="1" applyFill="1" applyBorder="1" applyAlignment="1" applyProtection="1">
      <alignment horizontal="center" vertical="center" wrapText="1"/>
      <protection hidden="1"/>
    </xf>
    <xf numFmtId="0" fontId="26" fillId="11" borderId="155" xfId="0" applyFont="1" applyFill="1" applyBorder="1" applyAlignment="1" applyProtection="1">
      <alignment horizontal="left" vertical="center" wrapText="1"/>
      <protection hidden="1"/>
    </xf>
    <xf numFmtId="0" fontId="26"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vertical="center" wrapText="1"/>
      <protection hidden="1"/>
    </xf>
    <xf numFmtId="0" fontId="29"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horizontal="center" vertical="center"/>
      <protection hidden="1"/>
    </xf>
    <xf numFmtId="164" fontId="30" fillId="11" borderId="152" xfId="0" applyNumberFormat="1" applyFont="1" applyFill="1" applyBorder="1" applyAlignment="1" applyProtection="1">
      <alignment horizontal="center" vertical="center" wrapText="1"/>
      <protection hidden="1"/>
    </xf>
    <xf numFmtId="164" fontId="30" fillId="11" borderId="152" xfId="1" applyNumberFormat="1" applyFont="1" applyFill="1" applyBorder="1" applyAlignment="1" applyProtection="1">
      <alignment horizontal="center" vertical="center" wrapText="1"/>
      <protection hidden="1"/>
    </xf>
    <xf numFmtId="0" fontId="26" fillId="11" borderId="153" xfId="0" applyFont="1" applyFill="1" applyBorder="1" applyAlignment="1" applyProtection="1">
      <alignment horizontal="left" vertical="center" wrapText="1"/>
      <protection hidden="1"/>
    </xf>
    <xf numFmtId="0" fontId="26"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vertical="center" wrapText="1"/>
      <protection hidden="1"/>
    </xf>
    <xf numFmtId="0" fontId="29"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center" vertical="center"/>
      <protection hidden="1"/>
    </xf>
    <xf numFmtId="164" fontId="30" fillId="11" borderId="161" xfId="0" applyNumberFormat="1" applyFont="1" applyFill="1" applyBorder="1" applyAlignment="1" applyProtection="1">
      <alignment horizontal="center" vertical="center" wrapText="1"/>
      <protection hidden="1"/>
    </xf>
    <xf numFmtId="164" fontId="30" fillId="11" borderId="161" xfId="1" applyNumberFormat="1" applyFont="1" applyFill="1" applyBorder="1" applyAlignment="1" applyProtection="1">
      <alignment horizontal="center" vertical="center" wrapText="1"/>
      <protection hidden="1"/>
    </xf>
    <xf numFmtId="0" fontId="26" fillId="11" borderId="162" xfId="0" applyFont="1" applyFill="1" applyBorder="1" applyAlignment="1" applyProtection="1">
      <alignment horizontal="left" vertical="center" wrapText="1"/>
      <protection hidden="1"/>
    </xf>
    <xf numFmtId="0" fontId="26" fillId="11" borderId="97" xfId="0" applyFont="1" applyFill="1" applyBorder="1" applyAlignment="1" applyProtection="1">
      <alignment vertical="center" wrapText="1"/>
      <protection hidden="1"/>
    </xf>
    <xf numFmtId="0" fontId="29" fillId="11" borderId="95" xfId="0" applyFont="1" applyFill="1" applyBorder="1" applyAlignment="1" applyProtection="1">
      <alignment horizontal="center" vertical="center" wrapText="1"/>
      <protection hidden="1"/>
    </xf>
    <xf numFmtId="164" fontId="30" fillId="11" borderId="163"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vertical="center" wrapText="1"/>
      <protection hidden="1"/>
    </xf>
    <xf numFmtId="0" fontId="26" fillId="11" borderId="0" xfId="0" applyFont="1" applyFill="1" applyBorder="1" applyAlignment="1" applyProtection="1">
      <alignment vertical="center" wrapText="1"/>
      <protection hidden="1"/>
    </xf>
    <xf numFmtId="164" fontId="30" fillId="11" borderId="96"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horizontal="center" vertical="center" wrapText="1"/>
      <protection hidden="1"/>
    </xf>
    <xf numFmtId="0" fontId="26" fillId="11" borderId="91" xfId="0" applyFont="1" applyFill="1" applyBorder="1" applyAlignment="1" applyProtection="1">
      <alignment vertical="center" wrapText="1"/>
      <protection hidden="1"/>
    </xf>
    <xf numFmtId="0" fontId="26" fillId="11" borderId="55" xfId="0" applyFont="1" applyFill="1" applyBorder="1" applyAlignment="1" applyProtection="1">
      <alignment vertical="center" wrapText="1"/>
      <protection hidden="1"/>
    </xf>
    <xf numFmtId="0" fontId="26" fillId="11" borderId="94" xfId="0" applyFont="1" applyFill="1" applyBorder="1" applyAlignment="1" applyProtection="1">
      <alignment horizontal="center" vertical="center"/>
      <protection hidden="1"/>
    </xf>
    <xf numFmtId="164" fontId="30" fillId="11" borderId="164" xfId="1" applyNumberFormat="1" applyFont="1" applyFill="1" applyBorder="1" applyAlignment="1" applyProtection="1">
      <alignment horizontal="center" vertical="center" wrapText="1"/>
      <protection hidden="1"/>
    </xf>
    <xf numFmtId="0" fontId="26" fillId="11" borderId="140" xfId="0" applyFont="1" applyFill="1" applyBorder="1" applyAlignment="1" applyProtection="1">
      <alignment horizontal="left" vertical="center" wrapText="1"/>
      <protection hidden="1"/>
    </xf>
    <xf numFmtId="0" fontId="26" fillId="12" borderId="157" xfId="0" applyFont="1" applyFill="1" applyBorder="1" applyAlignment="1" applyProtection="1">
      <alignment horizontal="center" vertical="center" wrapText="1"/>
      <protection hidden="1"/>
    </xf>
    <xf numFmtId="0" fontId="26" fillId="12" borderId="157" xfId="0" applyFont="1" applyFill="1" applyBorder="1" applyAlignment="1" applyProtection="1">
      <alignment vertical="center" wrapText="1"/>
      <protection hidden="1"/>
    </xf>
    <xf numFmtId="0" fontId="29" fillId="12" borderId="157" xfId="0" applyFont="1" applyFill="1" applyBorder="1" applyAlignment="1" applyProtection="1">
      <alignment horizontal="center" vertical="center" wrapText="1"/>
      <protection hidden="1"/>
    </xf>
    <xf numFmtId="0" fontId="26" fillId="12" borderId="92" xfId="0" applyFont="1" applyFill="1" applyBorder="1" applyAlignment="1" applyProtection="1">
      <alignment horizontal="center" vertical="center" wrapText="1"/>
      <protection hidden="1"/>
    </xf>
    <xf numFmtId="0" fontId="26" fillId="12" borderId="157" xfId="0" applyFont="1" applyFill="1" applyBorder="1" applyAlignment="1" applyProtection="1">
      <alignment horizontal="center" vertical="center"/>
      <protection hidden="1"/>
    </xf>
    <xf numFmtId="164" fontId="30" fillId="12" borderId="157" xfId="0" applyNumberFormat="1" applyFont="1" applyFill="1" applyBorder="1" applyAlignment="1" applyProtection="1">
      <alignment horizontal="center" vertical="center" wrapText="1"/>
      <protection hidden="1"/>
    </xf>
    <xf numFmtId="164" fontId="30" fillId="12" borderId="157" xfId="1" applyNumberFormat="1" applyFont="1" applyFill="1" applyBorder="1" applyAlignment="1" applyProtection="1">
      <alignment horizontal="center" vertical="center" wrapText="1"/>
      <protection hidden="1"/>
    </xf>
    <xf numFmtId="0" fontId="26" fillId="12" borderId="158" xfId="0" applyFont="1" applyFill="1" applyBorder="1" applyAlignment="1" applyProtection="1">
      <alignment horizontal="left" vertical="center" wrapText="1"/>
      <protection hidden="1"/>
    </xf>
    <xf numFmtId="0" fontId="26" fillId="12" borderId="91" xfId="0" applyFont="1" applyFill="1" applyBorder="1" applyAlignment="1" applyProtection="1">
      <alignment horizontal="center" vertical="center" wrapText="1"/>
      <protection hidden="1"/>
    </xf>
    <xf numFmtId="0" fontId="26" fillId="12" borderId="91" xfId="0" applyFont="1" applyFill="1" applyBorder="1" applyAlignment="1" applyProtection="1">
      <alignment vertical="center" wrapText="1"/>
      <protection hidden="1"/>
    </xf>
    <xf numFmtId="0" fontId="29" fillId="12" borderId="91" xfId="0"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center" vertical="center" wrapText="1"/>
      <protection hidden="1"/>
    </xf>
    <xf numFmtId="0" fontId="26" fillId="12" borderId="91" xfId="0" applyFont="1" applyFill="1" applyBorder="1" applyAlignment="1" applyProtection="1">
      <alignment horizontal="center" vertical="center"/>
      <protection hidden="1"/>
    </xf>
    <xf numFmtId="164" fontId="30" fillId="12" borderId="91" xfId="0" applyNumberFormat="1" applyFont="1" applyFill="1" applyBorder="1" applyAlignment="1" applyProtection="1">
      <alignment horizontal="center" vertical="center" wrapText="1"/>
      <protection hidden="1"/>
    </xf>
    <xf numFmtId="164" fontId="30" fillId="12" borderId="91"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2" borderId="142" xfId="0" applyFont="1" applyFill="1" applyBorder="1" applyAlignment="1" applyProtection="1">
      <alignment horizontal="center" vertical="center" wrapText="1"/>
      <protection hidden="1"/>
    </xf>
    <xf numFmtId="0" fontId="26" fillId="12" borderId="168" xfId="0" applyFont="1" applyFill="1" applyBorder="1" applyAlignment="1" applyProtection="1">
      <alignment vertical="center" wrapText="1"/>
      <protection hidden="1"/>
    </xf>
    <xf numFmtId="0" fontId="26" fillId="12" borderId="142" xfId="0" applyFont="1" applyFill="1" applyBorder="1" applyAlignment="1" applyProtection="1">
      <alignment vertical="center" wrapText="1"/>
      <protection hidden="1"/>
    </xf>
    <xf numFmtId="0" fontId="29" fillId="12" borderId="168"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wrapText="1"/>
      <protection hidden="1"/>
    </xf>
    <xf numFmtId="0" fontId="26" fillId="12" borderId="142" xfId="0" applyFont="1" applyFill="1" applyBorder="1" applyAlignment="1" applyProtection="1">
      <alignment horizontal="center" vertical="center"/>
      <protection hidden="1"/>
    </xf>
    <xf numFmtId="0" fontId="26" fillId="12" borderId="46" xfId="0" applyFont="1" applyFill="1" applyBorder="1" applyAlignment="1" applyProtection="1">
      <alignment vertical="center" wrapText="1"/>
      <protection hidden="1"/>
    </xf>
    <xf numFmtId="164" fontId="30" fillId="12" borderId="169" xfId="0" applyNumberFormat="1" applyFont="1" applyFill="1" applyBorder="1" applyAlignment="1" applyProtection="1">
      <alignment horizontal="center" vertical="center" wrapText="1"/>
      <protection hidden="1"/>
    </xf>
    <xf numFmtId="164" fontId="30" fillId="12" borderId="170" xfId="1" applyNumberFormat="1" applyFont="1" applyFill="1" applyBorder="1" applyAlignment="1" applyProtection="1">
      <alignment horizontal="center" vertical="center" wrapText="1"/>
      <protection hidden="1"/>
    </xf>
    <xf numFmtId="0" fontId="26" fillId="12" borderId="143"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164" fontId="33" fillId="0" borderId="90" xfId="0" applyNumberFormat="1" applyFont="1" applyBorder="1" applyAlignment="1">
      <alignment vertical="center"/>
    </xf>
    <xf numFmtId="164" fontId="8" fillId="0" borderId="90" xfId="0" applyNumberFormat="1" applyFont="1" applyBorder="1" applyAlignment="1">
      <alignment vertical="center"/>
    </xf>
    <xf numFmtId="164" fontId="2" fillId="2" borderId="0" xfId="0" applyNumberFormat="1" applyFont="1" applyFill="1"/>
    <xf numFmtId="0" fontId="0" fillId="0" borderId="90" xfId="0" applyBorder="1"/>
    <xf numFmtId="164" fontId="8" fillId="2" borderId="90" xfId="0" applyNumberFormat="1" applyFont="1" applyFill="1" applyBorder="1" applyAlignment="1">
      <alignment vertical="center"/>
    </xf>
    <xf numFmtId="164" fontId="33" fillId="2" borderId="90" xfId="0" applyNumberFormat="1" applyFont="1" applyFill="1" applyBorder="1" applyAlignment="1">
      <alignment vertical="center"/>
    </xf>
    <xf numFmtId="164" fontId="8" fillId="2" borderId="90" xfId="0" applyNumberFormat="1" applyFont="1" applyFill="1" applyBorder="1" applyAlignment="1" applyProtection="1">
      <alignment vertical="center"/>
      <protection hidden="1"/>
    </xf>
    <xf numFmtId="0" fontId="0" fillId="0" borderId="90" xfId="0" applyBorder="1" applyAlignment="1"/>
    <xf numFmtId="0" fontId="10" fillId="0" borderId="90" xfId="0" applyFont="1" applyBorder="1" applyAlignment="1">
      <alignment vertical="center" wrapText="1"/>
    </xf>
    <xf numFmtId="0" fontId="2" fillId="2" borderId="172" xfId="0" applyFont="1" applyFill="1" applyBorder="1"/>
    <xf numFmtId="0" fontId="2" fillId="2" borderId="175" xfId="0" applyFont="1" applyFill="1" applyBorder="1"/>
    <xf numFmtId="0" fontId="23" fillId="2" borderId="176" xfId="0" applyFont="1" applyFill="1" applyBorder="1"/>
    <xf numFmtId="0" fontId="2" fillId="2" borderId="176" xfId="0" applyFont="1" applyFill="1" applyBorder="1"/>
    <xf numFmtId="0" fontId="0" fillId="0" borderId="81" xfId="0" applyBorder="1"/>
    <xf numFmtId="0" fontId="0" fillId="0" borderId="81" xfId="0" applyBorder="1" applyAlignment="1"/>
    <xf numFmtId="0" fontId="23" fillId="2" borderId="173" xfId="0" applyFont="1" applyFill="1" applyBorder="1"/>
    <xf numFmtId="0" fontId="23" fillId="2" borderId="178" xfId="0" applyFont="1" applyFill="1" applyBorder="1"/>
    <xf numFmtId="0" fontId="0" fillId="0" borderId="83" xfId="0" applyBorder="1"/>
    <xf numFmtId="0" fontId="0" fillId="0" borderId="172" xfId="0" applyBorder="1"/>
    <xf numFmtId="9" fontId="2" fillId="2" borderId="172" xfId="0" applyNumberFormat="1" applyFont="1" applyFill="1" applyBorder="1"/>
    <xf numFmtId="0" fontId="0" fillId="0" borderId="82" xfId="0" applyBorder="1"/>
    <xf numFmtId="0" fontId="0" fillId="0" borderId="173" xfId="0" applyBorder="1"/>
    <xf numFmtId="0" fontId="2" fillId="2" borderId="173" xfId="0" applyFont="1" applyFill="1" applyBorder="1"/>
    <xf numFmtId="164" fontId="8" fillId="0" borderId="180" xfId="0" applyNumberFormat="1" applyFont="1" applyBorder="1" applyAlignment="1">
      <alignment vertical="center"/>
    </xf>
    <xf numFmtId="9" fontId="8" fillId="0" borderId="90" xfId="0" applyNumberFormat="1" applyFont="1" applyBorder="1" applyAlignment="1">
      <alignment vertical="center"/>
    </xf>
    <xf numFmtId="9" fontId="8" fillId="0" borderId="180" xfId="0" applyNumberFormat="1" applyFont="1" applyBorder="1" applyAlignment="1">
      <alignment vertical="center"/>
    </xf>
    <xf numFmtId="9" fontId="13" fillId="3" borderId="0" xfId="0" applyNumberFormat="1" applyFont="1" applyFill="1"/>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9" fontId="0" fillId="0" borderId="0" xfId="0" applyNumberFormat="1" applyAlignment="1">
      <alignment horizontal="center" vertical="center"/>
    </xf>
    <xf numFmtId="2" fontId="34" fillId="2" borderId="0" xfId="8" applyNumberFormat="1" applyFont="1" applyFill="1" applyBorder="1" applyAlignment="1">
      <alignment horizontal="center" vertical="center"/>
    </xf>
    <xf numFmtId="165" fontId="35" fillId="2" borderId="0" xfId="0" applyNumberFormat="1" applyFont="1" applyFill="1" applyBorder="1" applyAlignment="1">
      <alignment horizontal="center" vertical="center"/>
    </xf>
    <xf numFmtId="0" fontId="35" fillId="2" borderId="0" xfId="0" applyFont="1" applyFill="1" applyBorder="1" applyAlignment="1">
      <alignment horizontal="center" vertical="center"/>
    </xf>
    <xf numFmtId="9" fontId="36" fillId="2" borderId="171" xfId="8" applyFont="1" applyFill="1" applyBorder="1" applyAlignment="1">
      <alignment horizontal="center" vertical="center"/>
    </xf>
    <xf numFmtId="0" fontId="0" fillId="6" borderId="0" xfId="0" applyFill="1" applyAlignment="1">
      <alignment horizontal="center" vertical="center" wrapText="1"/>
    </xf>
    <xf numFmtId="9" fontId="0" fillId="6" borderId="0" xfId="0" applyNumberFormat="1" applyFill="1" applyAlignment="1">
      <alignment horizontal="center" vertical="center"/>
    </xf>
    <xf numFmtId="9" fontId="0" fillId="0" borderId="0" xfId="8" applyFont="1" applyAlignment="1">
      <alignment horizontal="center" vertical="center"/>
    </xf>
    <xf numFmtId="0" fontId="32" fillId="14" borderId="185" xfId="0" applyFont="1" applyFill="1" applyBorder="1" applyAlignment="1">
      <alignment horizontal="center" vertical="center" wrapText="1"/>
    </xf>
    <xf numFmtId="9" fontId="32" fillId="14" borderId="185" xfId="0" applyNumberFormat="1" applyFont="1" applyFill="1" applyBorder="1" applyAlignment="1">
      <alignment horizontal="center" vertical="center"/>
    </xf>
    <xf numFmtId="0" fontId="32" fillId="14" borderId="186" xfId="0" applyFont="1" applyFill="1" applyBorder="1" applyAlignment="1">
      <alignment horizontal="center" vertical="center" wrapText="1"/>
    </xf>
    <xf numFmtId="9" fontId="32" fillId="14" borderId="186" xfId="0" applyNumberFormat="1" applyFont="1" applyFill="1" applyBorder="1" applyAlignment="1">
      <alignment horizontal="center" vertical="center"/>
    </xf>
    <xf numFmtId="0" fontId="0" fillId="0" borderId="0" xfId="0" pivotButton="1" applyAlignment="1">
      <alignment horizontal="center" vertical="center" wrapText="1"/>
    </xf>
    <xf numFmtId="0" fontId="32" fillId="14" borderId="0" xfId="0" applyFont="1" applyFill="1" applyBorder="1" applyAlignment="1">
      <alignment horizontal="center" vertical="center" wrapText="1"/>
    </xf>
    <xf numFmtId="9" fontId="32" fillId="14" borderId="0" xfId="0" applyNumberFormat="1" applyFont="1" applyFill="1" applyBorder="1" applyAlignment="1">
      <alignment horizontal="center" vertical="center"/>
    </xf>
    <xf numFmtId="0" fontId="0" fillId="15" borderId="8" xfId="0" applyFill="1" applyBorder="1"/>
    <xf numFmtId="0" fontId="0" fillId="16" borderId="8" xfId="0" applyFill="1" applyBorder="1"/>
    <xf numFmtId="0" fontId="0" fillId="16" borderId="10" xfId="0" applyFill="1" applyBorder="1"/>
    <xf numFmtId="0" fontId="0" fillId="16" borderId="3" xfId="0" applyFill="1" applyBorder="1"/>
    <xf numFmtId="0" fontId="0" fillId="16" borderId="4" xfId="0" applyFill="1" applyBorder="1"/>
    <xf numFmtId="0" fontId="0" fillId="16" borderId="11" xfId="0" applyFill="1" applyBorder="1"/>
    <xf numFmtId="0" fontId="0" fillId="16" borderId="12" xfId="0" applyFill="1" applyBorder="1"/>
    <xf numFmtId="0" fontId="0" fillId="16" borderId="7" xfId="0" applyFill="1" applyBorder="1"/>
    <xf numFmtId="0" fontId="0" fillId="16" borderId="14" xfId="0" applyFill="1" applyBorder="1"/>
    <xf numFmtId="0" fontId="0" fillId="16" borderId="13" xfId="0" applyFill="1" applyBorder="1"/>
    <xf numFmtId="0" fontId="0" fillId="16" borderId="15" xfId="0" applyFill="1" applyBorder="1"/>
    <xf numFmtId="0" fontId="0" fillId="15" borderId="0" xfId="0" applyFill="1" applyBorder="1"/>
    <xf numFmtId="0" fontId="0" fillId="15" borderId="1" xfId="0" applyFill="1" applyBorder="1"/>
    <xf numFmtId="0" fontId="0" fillId="2" borderId="188" xfId="0" applyFill="1" applyBorder="1"/>
    <xf numFmtId="0" fontId="0" fillId="2" borderId="189" xfId="0" applyFill="1" applyBorder="1"/>
    <xf numFmtId="0" fontId="0" fillId="2" borderId="190" xfId="0" applyFill="1" applyBorder="1"/>
    <xf numFmtId="0" fontId="0" fillId="2" borderId="194" xfId="0" applyFill="1" applyBorder="1"/>
    <xf numFmtId="0" fontId="0" fillId="2" borderId="197" xfId="0" applyFill="1" applyBorder="1"/>
    <xf numFmtId="0" fontId="0" fillId="0" borderId="0" xfId="0" applyAlignment="1">
      <alignment vertical="center"/>
    </xf>
    <xf numFmtId="0" fontId="0" fillId="0" borderId="198" xfId="0" applyBorder="1" applyAlignment="1">
      <alignment vertical="center" wrapText="1"/>
    </xf>
    <xf numFmtId="0" fontId="0" fillId="0" borderId="200" xfId="0" applyBorder="1" applyAlignment="1">
      <alignment vertical="center" wrapText="1"/>
    </xf>
    <xf numFmtId="0" fontId="0" fillId="0" borderId="202" xfId="0" applyBorder="1" applyAlignment="1">
      <alignment vertical="center" wrapText="1"/>
    </xf>
    <xf numFmtId="9" fontId="0" fillId="0" borderId="0" xfId="1" applyFont="1" applyAlignment="1">
      <alignment horizontal="center" vertical="center" wrapText="1"/>
    </xf>
    <xf numFmtId="9" fontId="0" fillId="0" borderId="199" xfId="1" applyFont="1" applyBorder="1" applyAlignment="1">
      <alignment horizontal="center" vertical="center" wrapText="1"/>
    </xf>
    <xf numFmtId="9" fontId="0" fillId="0" borderId="201" xfId="1" applyFont="1" applyBorder="1" applyAlignment="1">
      <alignment horizontal="center" vertical="center" wrapText="1"/>
    </xf>
    <xf numFmtId="9" fontId="0" fillId="0" borderId="203" xfId="1" applyFont="1" applyBorder="1" applyAlignment="1">
      <alignment horizontal="center" vertical="center" wrapText="1"/>
    </xf>
    <xf numFmtId="9" fontId="0" fillId="0" borderId="0" xfId="1" applyFont="1" applyAlignment="1">
      <alignment horizontal="center" vertical="center"/>
    </xf>
    <xf numFmtId="0" fontId="0" fillId="0" borderId="198" xfId="0" pivotButton="1" applyBorder="1" applyAlignment="1">
      <alignment vertical="center" wrapText="1"/>
    </xf>
    <xf numFmtId="0" fontId="0" fillId="0" borderId="199" xfId="0" applyBorder="1" applyAlignment="1">
      <alignment vertical="center" wrapText="1"/>
    </xf>
    <xf numFmtId="0" fontId="0" fillId="0" borderId="199" xfId="0" applyBorder="1" applyAlignment="1">
      <alignment horizontal="center" vertical="center" wrapText="1"/>
    </xf>
    <xf numFmtId="0" fontId="2" fillId="2" borderId="0" xfId="0" applyFont="1" applyFill="1" applyBorder="1" applyAlignment="1">
      <alignment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 fillId="4" borderId="193" xfId="0" applyFont="1" applyFill="1" applyBorder="1" applyAlignment="1">
      <alignment horizontal="center" vertical="center"/>
    </xf>
    <xf numFmtId="0" fontId="3" fillId="4" borderId="194" xfId="0" applyFont="1" applyFill="1" applyBorder="1" applyAlignment="1">
      <alignment horizontal="center" vertical="center"/>
    </xf>
    <xf numFmtId="0" fontId="3" fillId="4" borderId="197" xfId="0" applyFont="1" applyFill="1" applyBorder="1" applyAlignment="1">
      <alignment horizontal="center" vertical="center"/>
    </xf>
    <xf numFmtId="0" fontId="3" fillId="4" borderId="195" xfId="0" applyFont="1" applyFill="1" applyBorder="1" applyAlignment="1">
      <alignment horizontal="center" vertical="center"/>
    </xf>
    <xf numFmtId="0" fontId="3" fillId="4" borderId="196" xfId="0" applyFont="1" applyFill="1" applyBorder="1" applyAlignment="1">
      <alignment horizontal="center" vertical="center"/>
    </xf>
    <xf numFmtId="0" fontId="3" fillId="4" borderId="189" xfId="0" applyFont="1" applyFill="1" applyBorder="1" applyAlignment="1">
      <alignment horizontal="center" vertical="center"/>
    </xf>
    <xf numFmtId="0" fontId="38" fillId="15" borderId="6" xfId="0" applyFont="1" applyFill="1" applyBorder="1" applyAlignment="1">
      <alignment horizontal="center" vertical="center"/>
    </xf>
    <xf numFmtId="0" fontId="0" fillId="15" borderId="5" xfId="0" applyFill="1" applyBorder="1" applyAlignment="1">
      <alignment horizontal="center" vertical="center"/>
    </xf>
    <xf numFmtId="0" fontId="0" fillId="15" borderId="24" xfId="0" applyFill="1" applyBorder="1" applyAlignment="1">
      <alignment horizontal="center" vertical="center"/>
    </xf>
    <xf numFmtId="0" fontId="0" fillId="15" borderId="9" xfId="0" applyFill="1" applyBorder="1" applyAlignment="1">
      <alignment horizontal="center" vertical="center"/>
    </xf>
    <xf numFmtId="0" fontId="0" fillId="15" borderId="1" xfId="0" applyFill="1" applyBorder="1" applyAlignment="1">
      <alignment horizontal="center" vertical="center"/>
    </xf>
    <xf numFmtId="0" fontId="0" fillId="15" borderId="13" xfId="0" applyFill="1" applyBorder="1" applyAlignment="1">
      <alignment horizontal="center" vertical="center"/>
    </xf>
    <xf numFmtId="0" fontId="5" fillId="2" borderId="0" xfId="0" applyFont="1" applyFill="1" applyBorder="1" applyAlignment="1">
      <alignment horizontal="left" vertical="center" wrapText="1"/>
    </xf>
    <xf numFmtId="0" fontId="2" fillId="4" borderId="191" xfId="0" applyFont="1" applyFill="1" applyBorder="1" applyAlignment="1">
      <alignment horizontal="center"/>
    </xf>
    <xf numFmtId="0" fontId="2" fillId="4" borderId="187" xfId="0" applyFont="1" applyFill="1" applyBorder="1" applyAlignment="1">
      <alignment horizontal="center"/>
    </xf>
    <xf numFmtId="0" fontId="2" fillId="4" borderId="192" xfId="0" applyFont="1" applyFill="1" applyBorder="1" applyAlignment="1">
      <alignment horizontal="center"/>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1" fillId="2" borderId="118" xfId="0" applyFont="1" applyFill="1" applyBorder="1" applyAlignment="1">
      <alignment horizontal="left" vertical="center" wrapText="1"/>
    </xf>
    <xf numFmtId="0" fontId="21" fillId="2" borderId="119" xfId="0" applyFont="1" applyFill="1" applyBorder="1" applyAlignment="1">
      <alignment horizontal="left" vertical="center" wrapText="1"/>
    </xf>
    <xf numFmtId="0" fontId="21" fillId="2" borderId="120" xfId="0" applyFont="1" applyFill="1" applyBorder="1" applyAlignment="1">
      <alignment horizontal="left" vertical="center" wrapText="1"/>
    </xf>
    <xf numFmtId="0" fontId="21" fillId="2" borderId="121" xfId="0" applyFont="1" applyFill="1" applyBorder="1" applyAlignment="1">
      <alignment horizontal="left" vertical="center" wrapText="1"/>
    </xf>
    <xf numFmtId="0" fontId="21" fillId="2" borderId="122" xfId="0" applyFont="1" applyFill="1" applyBorder="1" applyAlignment="1">
      <alignment horizontal="left" vertical="center" wrapText="1"/>
    </xf>
    <xf numFmtId="0" fontId="21" fillId="2" borderId="123" xfId="0" applyFont="1" applyFill="1" applyBorder="1" applyAlignment="1">
      <alignment horizontal="left" vertical="center" wrapText="1"/>
    </xf>
    <xf numFmtId="0" fontId="22" fillId="3" borderId="25" xfId="0" applyFont="1" applyFill="1" applyBorder="1" applyAlignment="1">
      <alignment horizontal="center"/>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1" fillId="2" borderId="112" xfId="0" applyFont="1" applyFill="1" applyBorder="1" applyAlignment="1">
      <alignment horizontal="left" vertical="center" wrapText="1"/>
    </xf>
    <xf numFmtId="0" fontId="21" fillId="2" borderId="113" xfId="0" applyFont="1" applyFill="1" applyBorder="1" applyAlignment="1">
      <alignment horizontal="left" vertical="center" wrapText="1"/>
    </xf>
    <xf numFmtId="0" fontId="21" fillId="2" borderId="114" xfId="0" applyFont="1" applyFill="1" applyBorder="1" applyAlignment="1">
      <alignment horizontal="left" vertical="center" wrapText="1"/>
    </xf>
    <xf numFmtId="0" fontId="21" fillId="2" borderId="115" xfId="0" applyFont="1" applyFill="1" applyBorder="1" applyAlignment="1">
      <alignment horizontal="left" vertical="center" wrapText="1"/>
    </xf>
    <xf numFmtId="0" fontId="21" fillId="2" borderId="116" xfId="0" applyFont="1" applyFill="1" applyBorder="1" applyAlignment="1">
      <alignment horizontal="left" vertical="center" wrapText="1"/>
    </xf>
    <xf numFmtId="0" fontId="21" fillId="2" borderId="117" xfId="0" applyFont="1" applyFill="1" applyBorder="1" applyAlignment="1">
      <alignment horizontal="left" vertical="center" wrapText="1"/>
    </xf>
    <xf numFmtId="0" fontId="27" fillId="12" borderId="166" xfId="0" applyFont="1" applyFill="1" applyBorder="1" applyAlignment="1" applyProtection="1">
      <alignment horizontal="center" vertical="center" wrapText="1"/>
      <protection hidden="1"/>
    </xf>
    <xf numFmtId="0" fontId="27" fillId="12" borderId="141" xfId="0" applyFont="1" applyFill="1" applyBorder="1" applyAlignment="1" applyProtection="1">
      <alignment horizontal="center" vertical="center" wrapText="1"/>
      <protection hidden="1"/>
    </xf>
    <xf numFmtId="0" fontId="28" fillId="12" borderId="167" xfId="0" applyFont="1" applyFill="1" applyBorder="1" applyAlignment="1" applyProtection="1">
      <alignment horizontal="center" vertical="center" wrapText="1"/>
      <protection hidden="1"/>
    </xf>
    <xf numFmtId="0" fontId="28" fillId="12" borderId="142"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7" fillId="11" borderId="148" xfId="0" applyFont="1" applyFill="1" applyBorder="1" applyAlignment="1" applyProtection="1">
      <alignment horizontal="center" vertical="center" wrapText="1"/>
      <protection hidden="1"/>
    </xf>
    <xf numFmtId="0" fontId="27" fillId="11" borderId="150"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0" xfId="0" applyFont="1" applyFill="1" applyBorder="1" applyAlignment="1" applyProtection="1">
      <alignment horizontal="center" vertical="center" wrapText="1"/>
      <protection hidden="1"/>
    </xf>
    <xf numFmtId="0" fontId="28" fillId="11" borderId="152" xfId="0" applyFont="1" applyFill="1" applyBorder="1" applyAlignment="1" applyProtection="1">
      <alignment horizontal="center" vertical="center" wrapText="1"/>
      <protection hidden="1"/>
    </xf>
    <xf numFmtId="0" fontId="27" fillId="11" borderId="139" xfId="0" applyFont="1" applyFill="1" applyBorder="1" applyAlignment="1" applyProtection="1">
      <alignment horizontal="center" vertical="center" wrapText="1"/>
      <protection hidden="1"/>
    </xf>
    <xf numFmtId="0" fontId="28" fillId="11" borderId="92" xfId="0" applyFont="1" applyFill="1" applyBorder="1" applyAlignment="1" applyProtection="1">
      <alignment horizontal="center" vertical="center" wrapText="1"/>
      <protection hidden="1"/>
    </xf>
    <xf numFmtId="0" fontId="28" fillId="11" borderId="159"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7" fillId="12" borderId="156" xfId="0" applyFont="1" applyFill="1" applyBorder="1" applyAlignment="1" applyProtection="1">
      <alignment horizontal="center" vertical="center" wrapText="1"/>
      <protection hidden="1"/>
    </xf>
    <xf numFmtId="0" fontId="27" fillId="12" borderId="150" xfId="0" applyFont="1" applyFill="1" applyBorder="1" applyAlignment="1" applyProtection="1">
      <alignment horizontal="center" vertical="center" wrapText="1"/>
      <protection hidden="1"/>
    </xf>
    <xf numFmtId="0" fontId="28" fillId="12" borderId="157" xfId="0" applyFont="1" applyFill="1" applyBorder="1" applyAlignment="1" applyProtection="1">
      <alignment horizontal="center" vertical="center" wrapText="1"/>
      <protection hidden="1"/>
    </xf>
    <xf numFmtId="0" fontId="28" fillId="12" borderId="152" xfId="0" applyFont="1" applyFill="1" applyBorder="1" applyAlignment="1" applyProtection="1">
      <alignment horizontal="center" vertical="center" wrapText="1"/>
      <protection hidden="1"/>
    </xf>
    <xf numFmtId="0" fontId="28" fillId="11" borderId="161" xfId="0" applyFont="1" applyFill="1" applyBorder="1" applyAlignment="1" applyProtection="1">
      <alignment horizontal="center" vertical="center" wrapText="1"/>
      <protection hidden="1"/>
    </xf>
    <xf numFmtId="0" fontId="27" fillId="8" borderId="156" xfId="0" applyFont="1" applyFill="1" applyBorder="1" applyAlignment="1" applyProtection="1">
      <alignment horizontal="center" vertical="center" wrapText="1"/>
      <protection hidden="1"/>
    </xf>
    <xf numFmtId="0" fontId="27" fillId="8" borderId="148" xfId="0" applyFont="1" applyFill="1" applyBorder="1" applyAlignment="1" applyProtection="1">
      <alignment horizontal="center" vertical="center" wrapText="1"/>
      <protection hidden="1"/>
    </xf>
    <xf numFmtId="0" fontId="27" fillId="8" borderId="150" xfId="0" applyFont="1" applyFill="1" applyBorder="1" applyAlignment="1" applyProtection="1">
      <alignment horizontal="center" vertical="center" wrapText="1"/>
      <protection hidden="1"/>
    </xf>
    <xf numFmtId="0" fontId="28" fillId="8" borderId="157" xfId="0" applyFont="1" applyFill="1" applyBorder="1" applyAlignment="1" applyProtection="1">
      <alignment horizontal="center" vertical="center" wrapText="1"/>
      <protection hidden="1"/>
    </xf>
    <xf numFmtId="0" fontId="28" fillId="8" borderId="90" xfId="0" applyFont="1" applyFill="1" applyBorder="1" applyAlignment="1" applyProtection="1">
      <alignment horizontal="center" vertical="center" wrapText="1"/>
      <protection hidden="1"/>
    </xf>
    <xf numFmtId="0" fontId="28" fillId="8" borderId="152" xfId="0" applyFont="1" applyFill="1" applyBorder="1" applyAlignment="1" applyProtection="1">
      <alignment horizontal="center" vertical="center" wrapText="1"/>
      <protection hidden="1"/>
    </xf>
    <xf numFmtId="0" fontId="28" fillId="8" borderId="159" xfId="0" applyFont="1" applyFill="1" applyBorder="1" applyAlignment="1" applyProtection="1">
      <alignment horizontal="center" vertical="center" wrapText="1"/>
      <protection hidden="1"/>
    </xf>
    <xf numFmtId="0" fontId="28" fillId="8" borderId="161" xfId="0" applyFont="1" applyFill="1" applyBorder="1" applyAlignment="1" applyProtection="1">
      <alignment horizontal="center" vertical="center" wrapText="1"/>
      <protection hidden="1"/>
    </xf>
    <xf numFmtId="0" fontId="28" fillId="8" borderId="92" xfId="0" applyFont="1" applyFill="1" applyBorder="1" applyAlignment="1" applyProtection="1">
      <alignment horizontal="center" vertical="center" wrapText="1"/>
      <protection hidden="1"/>
    </xf>
    <xf numFmtId="0" fontId="27" fillId="10" borderId="154" xfId="0" applyFont="1" applyFill="1" applyBorder="1" applyAlignment="1" applyProtection="1">
      <alignment horizontal="center" vertical="center" wrapText="1"/>
      <protection hidden="1"/>
    </xf>
    <xf numFmtId="0" fontId="27" fillId="10" borderId="148" xfId="0" applyFont="1" applyFill="1" applyBorder="1" applyAlignment="1" applyProtection="1">
      <alignment horizontal="center" vertical="center" wrapText="1"/>
      <protection hidden="1"/>
    </xf>
    <xf numFmtId="0" fontId="27" fillId="10" borderId="150" xfId="0" applyFont="1" applyFill="1" applyBorder="1" applyAlignment="1" applyProtection="1">
      <alignment horizontal="center" vertical="center" wrapText="1"/>
      <protection hidden="1"/>
    </xf>
    <xf numFmtId="0" fontId="28" fillId="10" borderId="92" xfId="0" applyFont="1" applyFill="1" applyBorder="1" applyAlignment="1" applyProtection="1">
      <alignment horizontal="center" vertical="center" wrapText="1"/>
      <protection hidden="1"/>
    </xf>
    <xf numFmtId="0" fontId="28" fillId="10" borderId="90" xfId="0" applyFont="1" applyFill="1" applyBorder="1" applyAlignment="1" applyProtection="1">
      <alignment horizontal="center" vertical="center" wrapText="1"/>
      <protection hidden="1"/>
    </xf>
    <xf numFmtId="0" fontId="28" fillId="10" borderId="152" xfId="0" applyFont="1" applyFill="1" applyBorder="1" applyAlignment="1" applyProtection="1">
      <alignment horizontal="center" vertical="center" wrapText="1"/>
      <protection hidden="1"/>
    </xf>
    <xf numFmtId="0" fontId="27" fillId="10" borderId="144" xfId="0" applyFont="1" applyFill="1" applyBorder="1" applyAlignment="1" applyProtection="1">
      <alignment horizontal="center" vertical="center" wrapText="1"/>
      <protection hidden="1"/>
    </xf>
    <xf numFmtId="0" fontId="28" fillId="10" borderId="145" xfId="0" applyFont="1" applyFill="1" applyBorder="1" applyAlignment="1" applyProtection="1">
      <alignment horizontal="center" vertical="center" wrapText="1"/>
      <protection hidden="1"/>
    </xf>
    <xf numFmtId="0" fontId="28" fillId="10" borderId="93" xfId="0" applyFont="1" applyFill="1" applyBorder="1" applyAlignment="1" applyProtection="1">
      <alignment horizontal="center" vertical="center" wrapText="1"/>
      <protection hidden="1"/>
    </xf>
    <xf numFmtId="0" fontId="28" fillId="10" borderId="151" xfId="0" applyFont="1" applyFill="1" applyBorder="1" applyAlignment="1" applyProtection="1">
      <alignment horizontal="center" vertical="center" wrapText="1"/>
      <protection hidden="1"/>
    </xf>
    <xf numFmtId="0" fontId="25" fillId="9" borderId="34" xfId="0" applyFont="1" applyFill="1" applyBorder="1" applyAlignment="1" applyProtection="1">
      <alignment horizontal="center" vertical="center"/>
      <protection hidden="1"/>
    </xf>
    <xf numFmtId="0" fontId="25" fillId="9" borderId="35" xfId="0" applyFont="1" applyFill="1" applyBorder="1" applyAlignment="1" applyProtection="1">
      <alignment horizontal="center" vertical="center"/>
      <protection hidden="1"/>
    </xf>
    <xf numFmtId="0" fontId="25" fillId="9" borderId="36" xfId="0" applyFont="1" applyFill="1" applyBorder="1" applyAlignment="1" applyProtection="1">
      <alignment horizontal="center" vertical="center"/>
      <protection hidden="1"/>
    </xf>
    <xf numFmtId="0" fontId="16" fillId="6" borderId="136" xfId="0" applyFont="1" applyFill="1" applyBorder="1" applyAlignment="1" applyProtection="1">
      <alignment horizontal="center" vertical="center" wrapText="1"/>
      <protection hidden="1"/>
    </xf>
    <xf numFmtId="0" fontId="16" fillId="6" borderId="139" xfId="0" applyFont="1" applyFill="1" applyBorder="1" applyAlignment="1" applyProtection="1">
      <alignment horizontal="center" vertical="center" wrapText="1"/>
      <protection hidden="1"/>
    </xf>
    <xf numFmtId="0" fontId="16" fillId="6" borderId="141" xfId="0" applyFont="1" applyFill="1" applyBorder="1" applyAlignment="1" applyProtection="1">
      <alignment horizontal="center" vertical="center" wrapText="1"/>
      <protection hidden="1"/>
    </xf>
    <xf numFmtId="0" fontId="16" fillId="6" borderId="137" xfId="0" applyFont="1" applyFill="1" applyBorder="1" applyAlignment="1" applyProtection="1">
      <alignment horizontal="center" vertical="center" wrapText="1"/>
      <protection hidden="1"/>
    </xf>
    <xf numFmtId="0" fontId="16" fillId="6" borderId="94" xfId="0" applyFont="1" applyFill="1" applyBorder="1" applyAlignment="1" applyProtection="1">
      <alignment horizontal="center" vertical="center" wrapText="1"/>
      <protection hidden="1"/>
    </xf>
    <xf numFmtId="0" fontId="16" fillId="6" borderId="142" xfId="0" applyFont="1" applyFill="1" applyBorder="1" applyAlignment="1" applyProtection="1">
      <alignment horizontal="center" vertical="center" wrapText="1"/>
      <protection hidden="1"/>
    </xf>
    <xf numFmtId="0" fontId="15" fillId="6" borderId="137" xfId="0" applyFont="1" applyFill="1" applyBorder="1" applyAlignment="1" applyProtection="1">
      <alignment horizontal="center" vertical="center" wrapText="1"/>
      <protection hidden="1"/>
    </xf>
    <xf numFmtId="0" fontId="15" fillId="6" borderId="94" xfId="0" applyFont="1" applyFill="1" applyBorder="1" applyAlignment="1" applyProtection="1">
      <alignment horizontal="center" vertical="center" wrapText="1"/>
      <protection hidden="1"/>
    </xf>
    <xf numFmtId="0" fontId="15" fillId="6" borderId="142" xfId="0" applyFont="1" applyFill="1" applyBorder="1" applyAlignment="1" applyProtection="1">
      <alignment horizontal="center" vertical="center" wrapText="1"/>
      <protection hidden="1"/>
    </xf>
    <xf numFmtId="0" fontId="16" fillId="6" borderId="138" xfId="0" applyFont="1" applyFill="1" applyBorder="1" applyAlignment="1" applyProtection="1">
      <alignment horizontal="center" vertical="center" wrapText="1"/>
      <protection hidden="1"/>
    </xf>
    <xf numFmtId="0" fontId="16" fillId="6" borderId="140" xfId="0" applyFont="1" applyFill="1" applyBorder="1" applyAlignment="1" applyProtection="1">
      <alignment horizontal="center" vertical="center" wrapText="1"/>
      <protection hidden="1"/>
    </xf>
    <xf numFmtId="0" fontId="16" fillId="6" borderId="143" xfId="0" applyFont="1" applyFill="1" applyBorder="1" applyAlignment="1" applyProtection="1">
      <alignment horizontal="center" vertical="center" wrapText="1"/>
      <protection hidden="1"/>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6" xfId="0" applyFont="1" applyFill="1" applyBorder="1" applyAlignment="1">
      <alignment horizontal="center" vertical="center"/>
    </xf>
    <xf numFmtId="0" fontId="9" fillId="0" borderId="8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7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17"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3"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29" xfId="0" applyBorder="1" applyAlignment="1">
      <alignment horizontal="center"/>
    </xf>
    <xf numFmtId="0" fontId="0" fillId="0" borderId="42" xfId="0" applyBorder="1" applyAlignment="1">
      <alignment horizontal="center"/>
    </xf>
    <xf numFmtId="164" fontId="7" fillId="0" borderId="87" xfId="0" applyNumberFormat="1" applyFont="1" applyBorder="1" applyAlignment="1">
      <alignment horizontal="center" vertical="center"/>
    </xf>
    <xf numFmtId="164" fontId="7" fillId="0" borderId="56" xfId="0" applyNumberFormat="1" applyFont="1" applyBorder="1" applyAlignment="1">
      <alignment horizontal="center" vertical="center"/>
    </xf>
    <xf numFmtId="164" fontId="7" fillId="0" borderId="81" xfId="0" applyNumberFormat="1" applyFont="1" applyBorder="1" applyAlignment="1">
      <alignment horizontal="center" vertical="center"/>
    </xf>
    <xf numFmtId="164" fontId="7" fillId="0" borderId="57" xfId="0" applyNumberFormat="1" applyFont="1" applyBorder="1" applyAlignment="1">
      <alignment horizontal="center" vertical="center"/>
    </xf>
    <xf numFmtId="164" fontId="7" fillId="0" borderId="88" xfId="0" applyNumberFormat="1" applyFont="1" applyBorder="1" applyAlignment="1">
      <alignment horizontal="center" vertical="center"/>
    </xf>
    <xf numFmtId="164" fontId="7" fillId="0" borderId="58"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62" xfId="0" applyFont="1" applyBorder="1" applyAlignment="1">
      <alignment horizontal="center" vertical="center"/>
    </xf>
    <xf numFmtId="0" fontId="11" fillId="0" borderId="52" xfId="0" applyFont="1" applyBorder="1" applyAlignment="1">
      <alignment horizontal="center" vertical="center"/>
    </xf>
    <xf numFmtId="0" fontId="11" fillId="0" borderId="28"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0" fillId="0" borderId="84" xfId="0" applyBorder="1" applyAlignment="1">
      <alignment horizontal="center"/>
    </xf>
    <xf numFmtId="0" fontId="0" fillId="0" borderId="85" xfId="0" applyBorder="1" applyAlignment="1">
      <alignment horizontal="center"/>
    </xf>
    <xf numFmtId="0" fontId="0" fillId="0" borderId="86" xfId="0" applyBorder="1" applyAlignment="1">
      <alignment horizontal="center"/>
    </xf>
    <xf numFmtId="0" fontId="0" fillId="0" borderId="40"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54" xfId="0" applyBorder="1" applyAlignment="1">
      <alignment horizontal="center"/>
    </xf>
    <xf numFmtId="0" fontId="10" fillId="0" borderId="44"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3" xfId="0" applyFont="1" applyBorder="1" applyAlignment="1">
      <alignment horizontal="center" vertical="center" wrapText="1"/>
    </xf>
    <xf numFmtId="0" fontId="11" fillId="0" borderId="64" xfId="0" applyFont="1" applyBorder="1" applyAlignment="1">
      <alignment horizontal="center" vertical="center"/>
    </xf>
    <xf numFmtId="0" fontId="0" fillId="0" borderId="60" xfId="0" applyBorder="1" applyAlignment="1">
      <alignment horizontal="center"/>
    </xf>
    <xf numFmtId="0" fontId="0" fillId="0" borderId="47" xfId="0" applyBorder="1" applyAlignment="1">
      <alignment horizontal="center"/>
    </xf>
    <xf numFmtId="164" fontId="7" fillId="0" borderId="83" xfId="0" applyNumberFormat="1" applyFont="1" applyBorder="1" applyAlignment="1">
      <alignment horizontal="center" vertical="center"/>
    </xf>
    <xf numFmtId="164" fontId="7" fillId="0" borderId="77" xfId="0" applyNumberFormat="1" applyFont="1" applyBorder="1" applyAlignment="1">
      <alignment horizontal="center" vertical="center"/>
    </xf>
    <xf numFmtId="164" fontId="7" fillId="0" borderId="82" xfId="0" applyNumberFormat="1" applyFont="1" applyBorder="1" applyAlignment="1">
      <alignment horizontal="center" vertical="center"/>
    </xf>
    <xf numFmtId="164" fontId="7" fillId="0" borderId="78" xfId="0" applyNumberFormat="1" applyFont="1" applyBorder="1" applyAlignment="1">
      <alignment horizontal="center" vertical="center"/>
    </xf>
    <xf numFmtId="0" fontId="11" fillId="0" borderId="73" xfId="0" applyFont="1" applyBorder="1" applyAlignment="1">
      <alignment horizontal="center" vertical="center"/>
    </xf>
    <xf numFmtId="0" fontId="0" fillId="0" borderId="74"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10" fillId="0" borderId="28" xfId="0" applyFont="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0" fillId="0" borderId="71" xfId="0" applyFont="1" applyBorder="1" applyAlignment="1">
      <alignment horizontal="center" vertical="center" wrapText="1"/>
    </xf>
    <xf numFmtId="0" fontId="10" fillId="0" borderId="39" xfId="0" applyFont="1" applyBorder="1" applyAlignment="1">
      <alignment horizontal="center" vertical="center" wrapText="1"/>
    </xf>
    <xf numFmtId="0" fontId="0" fillId="0" borderId="72" xfId="0" applyBorder="1" applyAlignment="1">
      <alignment horizontal="center"/>
    </xf>
    <xf numFmtId="0" fontId="9" fillId="0" borderId="83" xfId="0" applyFont="1" applyBorder="1" applyAlignment="1">
      <alignment horizontal="center" vertical="center" wrapText="1"/>
    </xf>
    <xf numFmtId="0" fontId="9" fillId="0" borderId="75" xfId="0" applyFont="1" applyBorder="1" applyAlignment="1">
      <alignment horizontal="center" vertical="center" wrapText="1"/>
    </xf>
    <xf numFmtId="0" fontId="10" fillId="0" borderId="89" xfId="0" applyFont="1"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50" xfId="0" applyBorder="1" applyAlignment="1">
      <alignment horizontal="center"/>
    </xf>
    <xf numFmtId="0" fontId="0" fillId="0" borderId="53" xfId="0" applyBorder="1" applyAlignment="1">
      <alignment horizontal="center"/>
    </xf>
    <xf numFmtId="0" fontId="9" fillId="0" borderId="3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10" fillId="0" borderId="38" xfId="0" applyFont="1" applyBorder="1" applyAlignment="1">
      <alignment horizontal="center" wrapText="1"/>
    </xf>
    <xf numFmtId="0" fontId="10" fillId="0" borderId="49" xfId="0" applyFont="1" applyBorder="1" applyAlignment="1">
      <alignment horizontal="center" wrapText="1"/>
    </xf>
    <xf numFmtId="0" fontId="10" fillId="0" borderId="20" xfId="0" applyFont="1" applyBorder="1" applyAlignment="1">
      <alignment horizontal="center" wrapText="1"/>
    </xf>
    <xf numFmtId="0" fontId="10" fillId="0" borderId="30" xfId="0" applyFont="1" applyBorder="1" applyAlignment="1">
      <alignment horizontal="center" wrapText="1"/>
    </xf>
    <xf numFmtId="164" fontId="7" fillId="0" borderId="55"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46" xfId="0" applyNumberFormat="1" applyFont="1" applyBorder="1" applyAlignment="1">
      <alignment horizontal="center" vertical="center"/>
    </xf>
    <xf numFmtId="0" fontId="11" fillId="0" borderId="61" xfId="0" applyFont="1" applyBorder="1" applyAlignment="1">
      <alignment horizontal="center" vertical="center"/>
    </xf>
    <xf numFmtId="0" fontId="20" fillId="4" borderId="4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41" xfId="0" applyFont="1" applyFill="1" applyBorder="1" applyAlignment="1">
      <alignment horizontal="center" vertical="center"/>
    </xf>
    <xf numFmtId="0" fontId="9"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0" fontId="10" fillId="0" borderId="90" xfId="0" applyFont="1" applyBorder="1" applyAlignment="1">
      <alignment horizontal="center" vertical="center" wrapText="1"/>
    </xf>
    <xf numFmtId="0" fontId="0" fillId="2" borderId="90" xfId="0" applyFill="1" applyBorder="1" applyAlignment="1">
      <alignment horizontal="center"/>
    </xf>
    <xf numFmtId="0" fontId="0" fillId="0" borderId="90" xfId="0" applyBorder="1" applyAlignment="1">
      <alignment horizontal="center"/>
    </xf>
    <xf numFmtId="164" fontId="7" fillId="0" borderId="90" xfId="0" applyNumberFormat="1" applyFont="1" applyBorder="1" applyAlignment="1">
      <alignment horizontal="center" vertical="center"/>
    </xf>
    <xf numFmtId="0" fontId="11" fillId="2" borderId="90" xfId="0" applyFont="1" applyFill="1" applyBorder="1" applyAlignment="1">
      <alignment horizontal="center" vertical="center"/>
    </xf>
    <xf numFmtId="0" fontId="11" fillId="0" borderId="9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0" fillId="4" borderId="37"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9" xfId="0" applyFont="1" applyFill="1" applyBorder="1" applyAlignment="1">
      <alignment horizontal="center" vertical="center"/>
    </xf>
    <xf numFmtId="0" fontId="10" fillId="2" borderId="90" xfId="0" applyFont="1" applyFill="1" applyBorder="1" applyAlignment="1">
      <alignment horizontal="center" wrapText="1"/>
    </xf>
    <xf numFmtId="0" fontId="20" fillId="4" borderId="90"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35"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36" xfId="0" applyFont="1" applyFill="1" applyBorder="1" applyAlignment="1">
      <alignment horizontal="center" vertical="center"/>
    </xf>
    <xf numFmtId="0" fontId="9" fillId="0" borderId="173" xfId="0" applyFont="1" applyBorder="1" applyAlignment="1">
      <alignment horizontal="center" vertical="center" wrapText="1"/>
    </xf>
    <xf numFmtId="0" fontId="9" fillId="0" borderId="172" xfId="0" applyFont="1" applyBorder="1" applyAlignment="1">
      <alignment horizontal="center" vertical="center" wrapText="1"/>
    </xf>
    <xf numFmtId="0" fontId="24" fillId="4" borderId="37" xfId="0" applyFont="1" applyFill="1" applyBorder="1" applyAlignment="1">
      <alignment horizontal="center" vertical="center"/>
    </xf>
    <xf numFmtId="0" fontId="24" fillId="4" borderId="39" xfId="0" applyFont="1" applyFill="1" applyBorder="1" applyAlignment="1">
      <alignment horizontal="center" vertical="center"/>
    </xf>
    <xf numFmtId="0" fontId="0" fillId="0" borderId="83" xfId="0" applyBorder="1" applyAlignment="1">
      <alignment horizontal="center"/>
    </xf>
    <xf numFmtId="0" fontId="0" fillId="0" borderId="172" xfId="0" applyBorder="1" applyAlignment="1">
      <alignment horizontal="center"/>
    </xf>
    <xf numFmtId="0" fontId="0" fillId="0" borderId="81" xfId="0" applyBorder="1" applyAlignment="1">
      <alignment horizontal="center"/>
    </xf>
    <xf numFmtId="0" fontId="10" fillId="0" borderId="157" xfId="0" applyFont="1" applyBorder="1" applyAlignment="1">
      <alignment horizontal="center" vertical="center" wrapText="1"/>
    </xf>
    <xf numFmtId="164" fontId="37" fillId="0" borderId="55" xfId="0" applyNumberFormat="1" applyFont="1" applyBorder="1" applyAlignment="1">
      <alignment horizontal="center" vertical="center"/>
    </xf>
    <xf numFmtId="164" fontId="37" fillId="0" borderId="0" xfId="0" applyNumberFormat="1" applyFont="1" applyBorder="1" applyAlignment="1">
      <alignment horizontal="center" vertical="center"/>
    </xf>
    <xf numFmtId="164" fontId="37" fillId="0" borderId="46" xfId="0" applyNumberFormat="1" applyFont="1" applyBorder="1" applyAlignment="1">
      <alignment horizontal="center" vertical="center"/>
    </xf>
    <xf numFmtId="0" fontId="0" fillId="0" borderId="152" xfId="0" applyBorder="1" applyAlignment="1">
      <alignment horizontal="center"/>
    </xf>
    <xf numFmtId="0" fontId="0" fillId="0" borderId="90" xfId="0" applyFont="1" applyBorder="1" applyAlignment="1">
      <alignment horizontal="center"/>
    </xf>
    <xf numFmtId="0" fontId="0" fillId="0" borderId="152" xfId="0" applyFont="1" applyBorder="1" applyAlignment="1">
      <alignment horizontal="center"/>
    </xf>
    <xf numFmtId="0" fontId="0" fillId="0" borderId="177" xfId="0" applyBorder="1" applyAlignment="1">
      <alignment horizontal="center"/>
    </xf>
    <xf numFmtId="0" fontId="0" fillId="0" borderId="82" xfId="0" applyBorder="1" applyAlignment="1">
      <alignment horizontal="center"/>
    </xf>
    <xf numFmtId="0" fontId="0" fillId="0" borderId="173" xfId="0" applyBorder="1" applyAlignment="1">
      <alignment horizontal="center"/>
    </xf>
    <xf numFmtId="0" fontId="10" fillId="0" borderId="174" xfId="0" applyFont="1" applyBorder="1" applyAlignment="1">
      <alignment horizontal="center" vertical="center" wrapText="1"/>
    </xf>
    <xf numFmtId="0" fontId="24" fillId="4" borderId="101" xfId="0" applyFont="1" applyFill="1" applyBorder="1" applyAlignment="1">
      <alignment horizontal="center" vertical="center"/>
    </xf>
    <xf numFmtId="0" fontId="24" fillId="4" borderId="102" xfId="0" applyFont="1" applyFill="1" applyBorder="1" applyAlignment="1">
      <alignment horizontal="center" vertical="center"/>
    </xf>
    <xf numFmtId="0" fontId="24" fillId="4" borderId="103" xfId="0" applyFont="1" applyFill="1" applyBorder="1" applyAlignment="1">
      <alignment horizontal="center" vertical="center"/>
    </xf>
    <xf numFmtId="0" fontId="11" fillId="0" borderId="152" xfId="0" applyFont="1" applyBorder="1" applyAlignment="1">
      <alignment horizontal="center" vertical="center"/>
    </xf>
    <xf numFmtId="0" fontId="10" fillId="0" borderId="157" xfId="0" applyFont="1" applyBorder="1" applyAlignment="1">
      <alignment horizontal="center" wrapText="1"/>
    </xf>
    <xf numFmtId="0" fontId="10" fillId="0" borderId="90" xfId="0" applyFont="1" applyBorder="1" applyAlignment="1">
      <alignment horizontal="center" wrapText="1"/>
    </xf>
    <xf numFmtId="164" fontId="7" fillId="0" borderId="173" xfId="0" applyNumberFormat="1" applyFont="1" applyBorder="1" applyAlignment="1">
      <alignment horizontal="center" vertical="center"/>
    </xf>
    <xf numFmtId="0" fontId="20" fillId="4" borderId="99" xfId="0" applyFont="1" applyFill="1" applyBorder="1" applyAlignment="1">
      <alignment horizontal="center" vertical="center"/>
    </xf>
    <xf numFmtId="0" fontId="20" fillId="4" borderId="100" xfId="0" applyFont="1" applyFill="1" applyBorder="1" applyAlignment="1">
      <alignment horizontal="center" vertical="center"/>
    </xf>
    <xf numFmtId="0" fontId="20" fillId="4" borderId="172" xfId="0" applyFont="1" applyFill="1" applyBorder="1" applyAlignment="1">
      <alignment horizontal="center" vertical="center"/>
    </xf>
    <xf numFmtId="0" fontId="20" fillId="4" borderId="75" xfId="0" applyFont="1" applyFill="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10" fillId="0" borderId="179" xfId="0" applyFont="1" applyBorder="1" applyAlignment="1">
      <alignment horizontal="center" vertical="center" wrapText="1"/>
    </xf>
    <xf numFmtId="0" fontId="10" fillId="0" borderId="180" xfId="0" applyFont="1" applyBorder="1" applyAlignment="1">
      <alignment horizontal="center" vertical="center" wrapText="1"/>
    </xf>
    <xf numFmtId="0" fontId="0" fillId="0" borderId="180" xfId="0" applyBorder="1" applyAlignment="1">
      <alignment horizontal="center"/>
    </xf>
    <xf numFmtId="0" fontId="11" fillId="0" borderId="180" xfId="0" applyFont="1" applyBorder="1" applyAlignment="1">
      <alignment horizontal="center" vertical="center"/>
    </xf>
    <xf numFmtId="0" fontId="11" fillId="0" borderId="181" xfId="0" applyFont="1" applyBorder="1" applyAlignment="1">
      <alignment horizontal="center" vertical="center"/>
    </xf>
    <xf numFmtId="0" fontId="10" fillId="0" borderId="182" xfId="0" applyFont="1" applyBorder="1" applyAlignment="1">
      <alignment horizontal="center" vertical="center" wrapText="1"/>
    </xf>
    <xf numFmtId="0" fontId="10" fillId="0" borderId="183" xfId="0" applyFont="1" applyBorder="1" applyAlignment="1">
      <alignment horizontal="center" vertical="center" wrapText="1"/>
    </xf>
    <xf numFmtId="0" fontId="0" fillId="0" borderId="183" xfId="0" applyBorder="1" applyAlignment="1">
      <alignment horizontal="center"/>
    </xf>
    <xf numFmtId="9" fontId="7" fillId="0" borderId="55"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46" xfId="0" applyNumberFormat="1" applyFont="1" applyBorder="1" applyAlignment="1">
      <alignment horizontal="center" vertical="center"/>
    </xf>
    <xf numFmtId="0" fontId="11" fillId="0" borderId="183" xfId="0" applyFont="1" applyBorder="1" applyAlignment="1">
      <alignment horizontal="center" vertical="center"/>
    </xf>
    <xf numFmtId="0" fontId="11" fillId="0" borderId="184" xfId="0" applyFont="1" applyBorder="1" applyAlignment="1">
      <alignment horizontal="center" vertical="center"/>
    </xf>
  </cellXfs>
  <cellStyles count="9">
    <cellStyle name="Millares 2" xfId="3"/>
    <cellStyle name="Normal" xfId="0" builtinId="0"/>
    <cellStyle name="Normal 2" xfId="4"/>
    <cellStyle name="Normal 3" xfId="5"/>
    <cellStyle name="Porcentaje" xfId="1" builtinId="5"/>
    <cellStyle name="Porcentaje 2" xfId="6"/>
    <cellStyle name="Porcentaje 3" xfId="2"/>
    <cellStyle name="Porcentaje 4" xfId="8"/>
    <cellStyle name="Porcentual 2" xfId="7"/>
  </cellStyles>
  <dxfs count="327">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numFmt numFmtId="13" formatCode="0%"/>
    </dxf>
    <dxf>
      <numFmt numFmtId="164" formatCode="0.0%"/>
    </dxf>
    <dxf>
      <numFmt numFmtId="164" formatCode="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numFmt numFmtId="13" formatCode="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6265232"/>
        <c:axId val="226264672"/>
      </c:scatterChart>
      <c:valAx>
        <c:axId val="226264672"/>
        <c:scaling>
          <c:orientation val="minMax"/>
          <c:max val="1"/>
          <c:min val="-1"/>
        </c:scaling>
        <c:delete val="1"/>
        <c:axPos val="l"/>
        <c:numFmt formatCode="General" sourceLinked="1"/>
        <c:majorTickMark val="out"/>
        <c:minorTickMark val="none"/>
        <c:tickLblPos val="nextTo"/>
        <c:crossAx val="226265232"/>
        <c:crossesAt val="0"/>
        <c:crossBetween val="midCat"/>
      </c:valAx>
      <c:valAx>
        <c:axId val="226265232"/>
        <c:scaling>
          <c:orientation val="minMax"/>
          <c:max val="1"/>
          <c:min val="-1"/>
        </c:scaling>
        <c:delete val="1"/>
        <c:axPos val="b"/>
        <c:numFmt formatCode="General" sourceLinked="1"/>
        <c:majorTickMark val="out"/>
        <c:minorTickMark val="none"/>
        <c:tickLblPos val="nextTo"/>
        <c:crossAx val="226264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227294576"/>
        <c:axId val="227294016"/>
      </c:scatterChart>
      <c:valAx>
        <c:axId val="227294016"/>
        <c:scaling>
          <c:orientation val="minMax"/>
          <c:max val="1"/>
          <c:min val="-1"/>
        </c:scaling>
        <c:delete val="1"/>
        <c:axPos val="l"/>
        <c:numFmt formatCode="General" sourceLinked="1"/>
        <c:majorTickMark val="out"/>
        <c:minorTickMark val="none"/>
        <c:tickLblPos val="nextTo"/>
        <c:crossAx val="227294576"/>
        <c:crossesAt val="0"/>
        <c:crossBetween val="midCat"/>
      </c:valAx>
      <c:valAx>
        <c:axId val="227294576"/>
        <c:scaling>
          <c:orientation val="minMax"/>
          <c:max val="1"/>
          <c:min val="-1"/>
        </c:scaling>
        <c:delete val="1"/>
        <c:axPos val="b"/>
        <c:numFmt formatCode="General" sourceLinked="1"/>
        <c:majorTickMark val="out"/>
        <c:minorTickMark val="none"/>
        <c:tickLblPos val="nextTo"/>
        <c:crossAx val="227294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7900384"/>
        <c:axId val="227899824"/>
      </c:scatterChart>
      <c:valAx>
        <c:axId val="227899824"/>
        <c:scaling>
          <c:orientation val="minMax"/>
          <c:max val="1"/>
          <c:min val="-1"/>
        </c:scaling>
        <c:delete val="1"/>
        <c:axPos val="l"/>
        <c:numFmt formatCode="General" sourceLinked="1"/>
        <c:majorTickMark val="out"/>
        <c:minorTickMark val="none"/>
        <c:tickLblPos val="nextTo"/>
        <c:crossAx val="227900384"/>
        <c:crossesAt val="0"/>
        <c:crossBetween val="midCat"/>
      </c:valAx>
      <c:valAx>
        <c:axId val="227900384"/>
        <c:scaling>
          <c:orientation val="minMax"/>
          <c:max val="1"/>
          <c:min val="-1"/>
        </c:scaling>
        <c:delete val="1"/>
        <c:axPos val="b"/>
        <c:numFmt formatCode="General" sourceLinked="1"/>
        <c:majorTickMark val="out"/>
        <c:minorTickMark val="none"/>
        <c:tickLblPos val="nextTo"/>
        <c:crossAx val="2278998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227903744"/>
        <c:axId val="227903184"/>
      </c:scatterChart>
      <c:valAx>
        <c:axId val="227903184"/>
        <c:scaling>
          <c:orientation val="minMax"/>
          <c:max val="1"/>
          <c:min val="-1"/>
        </c:scaling>
        <c:delete val="1"/>
        <c:axPos val="l"/>
        <c:numFmt formatCode="General" sourceLinked="1"/>
        <c:majorTickMark val="out"/>
        <c:minorTickMark val="none"/>
        <c:tickLblPos val="nextTo"/>
        <c:crossAx val="227903744"/>
        <c:crossesAt val="0"/>
        <c:crossBetween val="midCat"/>
      </c:valAx>
      <c:valAx>
        <c:axId val="227903744"/>
        <c:scaling>
          <c:orientation val="minMax"/>
          <c:max val="1"/>
          <c:min val="-1"/>
        </c:scaling>
        <c:delete val="1"/>
        <c:axPos val="b"/>
        <c:numFmt formatCode="General" sourceLinked="1"/>
        <c:majorTickMark val="out"/>
        <c:minorTickMark val="none"/>
        <c:tickLblPos val="nextTo"/>
        <c:crossAx val="227903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0.99256250439840488</c:v>
                </c:pt>
              </c:numCache>
            </c:numRef>
          </c:xVal>
          <c:yVal>
            <c:numRef>
              <c:f>SIG!$R$44:$R$45</c:f>
              <c:numCache>
                <c:formatCode>General</c:formatCode>
                <c:ptCount val="2"/>
                <c:pt idx="0">
                  <c:v>0</c:v>
                </c:pt>
                <c:pt idx="1">
                  <c:v>0.12173608693549536</c:v>
                </c:pt>
              </c:numCache>
            </c:numRef>
          </c:yVal>
          <c:smooth val="1"/>
        </c:ser>
        <c:dLbls>
          <c:showLegendKey val="0"/>
          <c:showVal val="0"/>
          <c:showCatName val="0"/>
          <c:showSerName val="0"/>
          <c:showPercent val="0"/>
          <c:showBubbleSize val="0"/>
        </c:dLbls>
        <c:axId val="227694480"/>
        <c:axId val="227693920"/>
      </c:scatterChart>
      <c:valAx>
        <c:axId val="227693920"/>
        <c:scaling>
          <c:orientation val="minMax"/>
          <c:max val="1"/>
          <c:min val="-1"/>
        </c:scaling>
        <c:delete val="1"/>
        <c:axPos val="l"/>
        <c:numFmt formatCode="General" sourceLinked="1"/>
        <c:majorTickMark val="out"/>
        <c:minorTickMark val="none"/>
        <c:tickLblPos val="nextTo"/>
        <c:crossAx val="227694480"/>
        <c:crossesAt val="0"/>
        <c:crossBetween val="midCat"/>
      </c:valAx>
      <c:valAx>
        <c:axId val="227694480"/>
        <c:scaling>
          <c:orientation val="minMax"/>
          <c:max val="1"/>
          <c:min val="-1"/>
        </c:scaling>
        <c:delete val="1"/>
        <c:axPos val="b"/>
        <c:numFmt formatCode="General" sourceLinked="1"/>
        <c:majorTickMark val="out"/>
        <c:minorTickMark val="none"/>
        <c:tickLblPos val="nextTo"/>
        <c:crossAx val="22769392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227697840"/>
        <c:axId val="227697280"/>
      </c:scatterChart>
      <c:valAx>
        <c:axId val="227697280"/>
        <c:scaling>
          <c:orientation val="minMax"/>
          <c:max val="1"/>
          <c:min val="-1"/>
        </c:scaling>
        <c:delete val="1"/>
        <c:axPos val="l"/>
        <c:numFmt formatCode="General" sourceLinked="1"/>
        <c:majorTickMark val="out"/>
        <c:minorTickMark val="none"/>
        <c:tickLblPos val="nextTo"/>
        <c:crossAx val="227697840"/>
        <c:crossesAt val="0"/>
        <c:crossBetween val="midCat"/>
      </c:valAx>
      <c:valAx>
        <c:axId val="227697840"/>
        <c:scaling>
          <c:orientation val="minMax"/>
          <c:max val="1"/>
          <c:min val="-1"/>
        </c:scaling>
        <c:delete val="1"/>
        <c:axPos val="b"/>
        <c:numFmt formatCode="General" sourceLinked="1"/>
        <c:majorTickMark val="out"/>
        <c:minorTickMark val="none"/>
        <c:tickLblPos val="nextTo"/>
        <c:crossAx val="2276972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228118832"/>
        <c:axId val="228118272"/>
      </c:scatterChart>
      <c:valAx>
        <c:axId val="228118272"/>
        <c:scaling>
          <c:orientation val="minMax"/>
          <c:max val="1"/>
          <c:min val="-1"/>
        </c:scaling>
        <c:delete val="1"/>
        <c:axPos val="l"/>
        <c:numFmt formatCode="General" sourceLinked="1"/>
        <c:majorTickMark val="out"/>
        <c:minorTickMark val="none"/>
        <c:tickLblPos val="nextTo"/>
        <c:crossAx val="228118832"/>
        <c:crossesAt val="0"/>
        <c:crossBetween val="midCat"/>
      </c:valAx>
      <c:valAx>
        <c:axId val="228118832"/>
        <c:scaling>
          <c:orientation val="minMax"/>
          <c:max val="1"/>
          <c:min val="-1"/>
        </c:scaling>
        <c:delete val="1"/>
        <c:axPos val="b"/>
        <c:numFmt formatCode="General" sourceLinked="1"/>
        <c:majorTickMark val="out"/>
        <c:minorTickMark val="none"/>
        <c:tickLblPos val="nextTo"/>
        <c:crossAx val="228118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228122192"/>
        <c:axId val="228121632"/>
      </c:scatterChart>
      <c:valAx>
        <c:axId val="228121632"/>
        <c:scaling>
          <c:orientation val="minMax"/>
          <c:max val="1"/>
          <c:min val="-1"/>
        </c:scaling>
        <c:delete val="1"/>
        <c:axPos val="l"/>
        <c:numFmt formatCode="General" sourceLinked="1"/>
        <c:majorTickMark val="out"/>
        <c:minorTickMark val="none"/>
        <c:tickLblPos val="nextTo"/>
        <c:crossAx val="228122192"/>
        <c:crossesAt val="0"/>
        <c:crossBetween val="midCat"/>
      </c:valAx>
      <c:valAx>
        <c:axId val="228122192"/>
        <c:scaling>
          <c:orientation val="minMax"/>
          <c:max val="1"/>
          <c:min val="-1"/>
        </c:scaling>
        <c:delete val="1"/>
        <c:axPos val="b"/>
        <c:numFmt formatCode="General" sourceLinked="1"/>
        <c:majorTickMark val="out"/>
        <c:minorTickMark val="none"/>
        <c:tickLblPos val="nextTo"/>
        <c:crossAx val="2281216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0.99541291144589816</c:v>
                </c:pt>
              </c:numCache>
            </c:numRef>
          </c:xVal>
          <c:yVal>
            <c:numRef>
              <c:f>SIG!$R$76:$R$77</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28125552"/>
        <c:axId val="228124992"/>
      </c:scatterChart>
      <c:valAx>
        <c:axId val="228124992"/>
        <c:scaling>
          <c:orientation val="minMax"/>
          <c:max val="1"/>
          <c:min val="-1"/>
        </c:scaling>
        <c:delete val="1"/>
        <c:axPos val="l"/>
        <c:numFmt formatCode="General" sourceLinked="1"/>
        <c:majorTickMark val="out"/>
        <c:minorTickMark val="none"/>
        <c:tickLblPos val="nextTo"/>
        <c:crossAx val="228125552"/>
        <c:crossesAt val="0"/>
        <c:crossBetween val="midCat"/>
      </c:valAx>
      <c:valAx>
        <c:axId val="228125552"/>
        <c:scaling>
          <c:orientation val="minMax"/>
          <c:max val="1"/>
          <c:min val="-1"/>
        </c:scaling>
        <c:delete val="1"/>
        <c:axPos val="b"/>
        <c:numFmt formatCode="General" sourceLinked="1"/>
        <c:majorTickMark val="out"/>
        <c:minorTickMark val="none"/>
        <c:tickLblPos val="nextTo"/>
        <c:crossAx val="22812499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228375024"/>
        <c:axId val="228374464"/>
      </c:scatterChart>
      <c:valAx>
        <c:axId val="228374464"/>
        <c:scaling>
          <c:orientation val="minMax"/>
          <c:max val="1"/>
          <c:min val="-1"/>
        </c:scaling>
        <c:delete val="1"/>
        <c:axPos val="l"/>
        <c:numFmt formatCode="General" sourceLinked="1"/>
        <c:majorTickMark val="out"/>
        <c:minorTickMark val="none"/>
        <c:tickLblPos val="nextTo"/>
        <c:crossAx val="228375024"/>
        <c:crossesAt val="0"/>
        <c:crossBetween val="midCat"/>
      </c:valAx>
      <c:valAx>
        <c:axId val="228375024"/>
        <c:scaling>
          <c:orientation val="minMax"/>
          <c:max val="1"/>
          <c:min val="-1"/>
        </c:scaling>
        <c:delete val="1"/>
        <c:axPos val="b"/>
        <c:numFmt formatCode="General" sourceLinked="1"/>
        <c:majorTickMark val="out"/>
        <c:minorTickMark val="none"/>
        <c:tickLblPos val="nextTo"/>
        <c:crossAx val="2283744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228378384"/>
        <c:axId val="228377824"/>
      </c:scatterChart>
      <c:valAx>
        <c:axId val="228377824"/>
        <c:scaling>
          <c:orientation val="minMax"/>
          <c:max val="1"/>
          <c:min val="-1"/>
        </c:scaling>
        <c:delete val="1"/>
        <c:axPos val="l"/>
        <c:numFmt formatCode="General" sourceLinked="1"/>
        <c:majorTickMark val="out"/>
        <c:minorTickMark val="none"/>
        <c:tickLblPos val="nextTo"/>
        <c:crossAx val="228378384"/>
        <c:crossesAt val="0"/>
        <c:crossBetween val="midCat"/>
      </c:valAx>
      <c:valAx>
        <c:axId val="228378384"/>
        <c:scaling>
          <c:orientation val="minMax"/>
          <c:max val="1"/>
          <c:min val="-1"/>
        </c:scaling>
        <c:delete val="1"/>
        <c:axPos val="b"/>
        <c:numFmt formatCode="General" sourceLinked="1"/>
        <c:majorTickMark val="out"/>
        <c:minorTickMark val="none"/>
        <c:tickLblPos val="nextTo"/>
        <c:crossAx val="2283778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0.9996913014734925</c:v>
                </c:pt>
              </c:numCache>
            </c:numRef>
          </c:xVal>
          <c:yVal>
            <c:numRef>
              <c:f>SIG!$R$9:$R$10</c:f>
              <c:numCache>
                <c:formatCode>General</c:formatCode>
                <c:ptCount val="2"/>
                <c:pt idx="0">
                  <c:v>0</c:v>
                </c:pt>
                <c:pt idx="1">
                  <c:v>2.4845558118799765E-2</c:v>
                </c:pt>
              </c:numCache>
            </c:numRef>
          </c:yVal>
          <c:smooth val="1"/>
        </c:ser>
        <c:dLbls>
          <c:showLegendKey val="0"/>
          <c:showVal val="0"/>
          <c:showCatName val="0"/>
          <c:showSerName val="0"/>
          <c:showPercent val="0"/>
          <c:showBubbleSize val="0"/>
        </c:dLbls>
        <c:axId val="226268592"/>
        <c:axId val="226268032"/>
      </c:scatterChart>
      <c:valAx>
        <c:axId val="226268032"/>
        <c:scaling>
          <c:orientation val="minMax"/>
          <c:max val="1"/>
          <c:min val="-1"/>
        </c:scaling>
        <c:delete val="1"/>
        <c:axPos val="l"/>
        <c:numFmt formatCode="General" sourceLinked="1"/>
        <c:majorTickMark val="out"/>
        <c:minorTickMark val="none"/>
        <c:tickLblPos val="nextTo"/>
        <c:crossAx val="226268592"/>
        <c:crossesAt val="0"/>
        <c:crossBetween val="midCat"/>
      </c:valAx>
      <c:valAx>
        <c:axId val="226268592"/>
        <c:scaling>
          <c:orientation val="minMax"/>
          <c:max val="1"/>
          <c:min val="-1"/>
        </c:scaling>
        <c:delete val="1"/>
        <c:axPos val="b"/>
        <c:numFmt formatCode="General" sourceLinked="1"/>
        <c:majorTickMark val="out"/>
        <c:minorTickMark val="none"/>
        <c:tickLblPos val="nextTo"/>
        <c:crossAx val="2262680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0.99991982490580511</c:v>
                </c:pt>
              </c:numCache>
            </c:numRef>
          </c:xVal>
          <c:yVal>
            <c:numRef>
              <c:f>'SIG (2)'!$V$9:$V$10</c:f>
              <c:numCache>
                <c:formatCode>General</c:formatCode>
                <c:ptCount val="2"/>
                <c:pt idx="0">
                  <c:v>0</c:v>
                </c:pt>
                <c:pt idx="1">
                  <c:v>1.2662691670577635E-2</c:v>
                </c:pt>
              </c:numCache>
            </c:numRef>
          </c:yVal>
          <c:smooth val="1"/>
        </c:ser>
        <c:dLbls>
          <c:showLegendKey val="0"/>
          <c:showVal val="0"/>
          <c:showCatName val="0"/>
          <c:showSerName val="0"/>
          <c:showPercent val="0"/>
          <c:showBubbleSize val="0"/>
        </c:dLbls>
        <c:axId val="229066064"/>
        <c:axId val="229065504"/>
      </c:scatterChart>
      <c:valAx>
        <c:axId val="229065504"/>
        <c:scaling>
          <c:orientation val="minMax"/>
          <c:max val="1"/>
          <c:min val="-1"/>
        </c:scaling>
        <c:delete val="1"/>
        <c:axPos val="l"/>
        <c:numFmt formatCode="General" sourceLinked="1"/>
        <c:majorTickMark val="out"/>
        <c:minorTickMark val="none"/>
        <c:tickLblPos val="nextTo"/>
        <c:crossAx val="229066064"/>
        <c:crossesAt val="0"/>
        <c:crossBetween val="midCat"/>
      </c:valAx>
      <c:valAx>
        <c:axId val="229066064"/>
        <c:scaling>
          <c:orientation val="minMax"/>
          <c:max val="1"/>
          <c:min val="-1"/>
        </c:scaling>
        <c:delete val="1"/>
        <c:axPos val="b"/>
        <c:numFmt formatCode="General" sourceLinked="1"/>
        <c:majorTickMark val="out"/>
        <c:minorTickMark val="none"/>
        <c:tickLblPos val="nextTo"/>
        <c:crossAx val="2290655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0.9996913014734925</c:v>
                </c:pt>
              </c:numCache>
            </c:numRef>
          </c:xVal>
          <c:yVal>
            <c:numRef>
              <c:f>'SIG (2)'!$R$9:$R$10</c:f>
              <c:numCache>
                <c:formatCode>General</c:formatCode>
                <c:ptCount val="2"/>
                <c:pt idx="0">
                  <c:v>0</c:v>
                </c:pt>
                <c:pt idx="1">
                  <c:v>2.4845558118799765E-2</c:v>
                </c:pt>
              </c:numCache>
            </c:numRef>
          </c:yVal>
          <c:smooth val="1"/>
        </c:ser>
        <c:dLbls>
          <c:showLegendKey val="0"/>
          <c:showVal val="0"/>
          <c:showCatName val="0"/>
          <c:showSerName val="0"/>
          <c:showPercent val="0"/>
          <c:showBubbleSize val="0"/>
        </c:dLbls>
        <c:axId val="229069424"/>
        <c:axId val="229068864"/>
      </c:scatterChart>
      <c:valAx>
        <c:axId val="229068864"/>
        <c:scaling>
          <c:orientation val="minMax"/>
          <c:max val="1"/>
          <c:min val="-1"/>
        </c:scaling>
        <c:delete val="1"/>
        <c:axPos val="l"/>
        <c:numFmt formatCode="General" sourceLinked="1"/>
        <c:majorTickMark val="out"/>
        <c:minorTickMark val="none"/>
        <c:tickLblPos val="nextTo"/>
        <c:crossAx val="229069424"/>
        <c:crossesAt val="0"/>
        <c:crossBetween val="midCat"/>
      </c:valAx>
      <c:valAx>
        <c:axId val="229069424"/>
        <c:scaling>
          <c:orientation val="minMax"/>
          <c:max val="1"/>
          <c:min val="-1"/>
        </c:scaling>
        <c:delete val="1"/>
        <c:axPos val="b"/>
        <c:numFmt formatCode="General" sourceLinked="1"/>
        <c:majorTickMark val="out"/>
        <c:minorTickMark val="none"/>
        <c:tickLblPos val="nextTo"/>
        <c:crossAx val="2290688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0.99878902470459574</c:v>
                </c:pt>
              </c:numCache>
            </c:numRef>
          </c:xVal>
          <c:yVal>
            <c:numRef>
              <c:f>'SIG (2)'!$V$5:$V$6</c:f>
              <c:numCache>
                <c:formatCode>General</c:formatCode>
                <c:ptCount val="2"/>
                <c:pt idx="0">
                  <c:v>0</c:v>
                </c:pt>
                <c:pt idx="1">
                  <c:v>4.919841592614968E-2</c:v>
                </c:pt>
              </c:numCache>
            </c:numRef>
          </c:yVal>
          <c:smooth val="1"/>
        </c:ser>
        <c:dLbls>
          <c:showLegendKey val="0"/>
          <c:showVal val="0"/>
          <c:showCatName val="0"/>
          <c:showSerName val="0"/>
          <c:showPercent val="0"/>
          <c:showBubbleSize val="0"/>
        </c:dLbls>
        <c:axId val="229494704"/>
        <c:axId val="229494144"/>
      </c:scatterChart>
      <c:valAx>
        <c:axId val="229494144"/>
        <c:scaling>
          <c:orientation val="minMax"/>
          <c:max val="1"/>
          <c:min val="-1"/>
        </c:scaling>
        <c:delete val="1"/>
        <c:axPos val="l"/>
        <c:numFmt formatCode="General" sourceLinked="1"/>
        <c:majorTickMark val="out"/>
        <c:minorTickMark val="none"/>
        <c:tickLblPos val="nextTo"/>
        <c:crossAx val="229494704"/>
        <c:crossesAt val="0"/>
        <c:crossBetween val="midCat"/>
      </c:valAx>
      <c:valAx>
        <c:axId val="229494704"/>
        <c:scaling>
          <c:orientation val="minMax"/>
          <c:max val="1"/>
          <c:min val="-1"/>
        </c:scaling>
        <c:delete val="1"/>
        <c:axPos val="b"/>
        <c:numFmt formatCode="General" sourceLinked="1"/>
        <c:majorTickMark val="out"/>
        <c:minorTickMark val="none"/>
        <c:tickLblPos val="nextTo"/>
        <c:crossAx val="229494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1</c:v>
                </c:pt>
              </c:numCache>
            </c:numRef>
          </c:xVal>
          <c:yVal>
            <c:numRef>
              <c:f>'SIG (2)'!$V$19:$V$20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9498064"/>
        <c:axId val="229497504"/>
      </c:scatterChart>
      <c:valAx>
        <c:axId val="229497504"/>
        <c:scaling>
          <c:orientation val="minMax"/>
          <c:max val="1"/>
          <c:min val="-1"/>
        </c:scaling>
        <c:delete val="1"/>
        <c:axPos val="l"/>
        <c:numFmt formatCode="General" sourceLinked="1"/>
        <c:majorTickMark val="out"/>
        <c:minorTickMark val="none"/>
        <c:tickLblPos val="nextTo"/>
        <c:crossAx val="229498064"/>
        <c:crossesAt val="0"/>
        <c:crossBetween val="midCat"/>
      </c:valAx>
      <c:valAx>
        <c:axId val="229498064"/>
        <c:scaling>
          <c:orientation val="minMax"/>
          <c:max val="1"/>
          <c:min val="-1"/>
        </c:scaling>
        <c:delete val="1"/>
        <c:axPos val="b"/>
        <c:numFmt formatCode="General" sourceLinked="1"/>
        <c:majorTickMark val="out"/>
        <c:minorTickMark val="none"/>
        <c:tickLblPos val="nextTo"/>
        <c:crossAx val="2294975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1</c:v>
                </c:pt>
              </c:numCache>
            </c:numRef>
          </c:xVal>
          <c:yVal>
            <c:numRef>
              <c:f>'SIG (2)'!$Y$19:$Y$20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9501424"/>
        <c:axId val="229500864"/>
      </c:scatterChart>
      <c:valAx>
        <c:axId val="229500864"/>
        <c:scaling>
          <c:orientation val="minMax"/>
          <c:max val="1"/>
          <c:min val="-1"/>
        </c:scaling>
        <c:delete val="1"/>
        <c:axPos val="l"/>
        <c:numFmt formatCode="General" sourceLinked="1"/>
        <c:majorTickMark val="out"/>
        <c:minorTickMark val="none"/>
        <c:tickLblPos val="nextTo"/>
        <c:crossAx val="229501424"/>
        <c:crossesAt val="0"/>
        <c:crossBetween val="midCat"/>
      </c:valAx>
      <c:valAx>
        <c:axId val="229501424"/>
        <c:scaling>
          <c:orientation val="minMax"/>
          <c:max val="1"/>
          <c:min val="-1"/>
        </c:scaling>
        <c:delete val="1"/>
        <c:axPos val="b"/>
        <c:numFmt formatCode="General" sourceLinked="1"/>
        <c:majorTickMark val="out"/>
        <c:minorTickMark val="none"/>
        <c:tickLblPos val="nextTo"/>
        <c:crossAx val="2295008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0.95209655408376803</c:v>
                </c:pt>
              </c:numCache>
            </c:numRef>
          </c:xVal>
          <c:yVal>
            <c:numRef>
              <c:f>'SIG (2)'!$Y$30:$Y$31</c:f>
              <c:numCache>
                <c:formatCode>General</c:formatCode>
                <c:ptCount val="2"/>
                <c:pt idx="0">
                  <c:v>0</c:v>
                </c:pt>
                <c:pt idx="1">
                  <c:v>0.30579756654004714</c:v>
                </c:pt>
              </c:numCache>
            </c:numRef>
          </c:yVal>
          <c:smooth val="1"/>
        </c:ser>
        <c:dLbls>
          <c:showLegendKey val="0"/>
          <c:showVal val="0"/>
          <c:showCatName val="0"/>
          <c:showSerName val="0"/>
          <c:showPercent val="0"/>
          <c:showBubbleSize val="0"/>
        </c:dLbls>
        <c:axId val="230214192"/>
        <c:axId val="230213632"/>
      </c:scatterChart>
      <c:valAx>
        <c:axId val="230213632"/>
        <c:scaling>
          <c:orientation val="minMax"/>
          <c:max val="1"/>
          <c:min val="-1"/>
        </c:scaling>
        <c:delete val="1"/>
        <c:axPos val="l"/>
        <c:numFmt formatCode="General" sourceLinked="1"/>
        <c:majorTickMark val="out"/>
        <c:minorTickMark val="none"/>
        <c:tickLblPos val="nextTo"/>
        <c:crossAx val="230214192"/>
        <c:crossesAt val="0"/>
        <c:crossBetween val="midCat"/>
      </c:valAx>
      <c:valAx>
        <c:axId val="230214192"/>
        <c:scaling>
          <c:orientation val="minMax"/>
          <c:max val="1"/>
          <c:min val="-1"/>
        </c:scaling>
        <c:delete val="1"/>
        <c:axPos val="b"/>
        <c:numFmt formatCode="General" sourceLinked="1"/>
        <c:majorTickMark val="out"/>
        <c:minorTickMark val="none"/>
        <c:tickLblPos val="nextTo"/>
        <c:crossAx val="2302136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0.98599603707050487</c:v>
                </c:pt>
              </c:numCache>
            </c:numRef>
          </c:xVal>
          <c:yVal>
            <c:numRef>
              <c:f>'SIG (2)'!$V$30:$V$31</c:f>
              <c:numCache>
                <c:formatCode>General</c:formatCode>
                <c:ptCount val="2"/>
                <c:pt idx="0">
                  <c:v>0</c:v>
                </c:pt>
                <c:pt idx="1">
                  <c:v>0.16676874671610262</c:v>
                </c:pt>
              </c:numCache>
            </c:numRef>
          </c:yVal>
          <c:smooth val="1"/>
        </c:ser>
        <c:dLbls>
          <c:showLegendKey val="0"/>
          <c:showVal val="0"/>
          <c:showCatName val="0"/>
          <c:showSerName val="0"/>
          <c:showPercent val="0"/>
          <c:showBubbleSize val="0"/>
        </c:dLbls>
        <c:axId val="230275072"/>
        <c:axId val="230274512"/>
      </c:scatterChart>
      <c:valAx>
        <c:axId val="230274512"/>
        <c:scaling>
          <c:orientation val="minMax"/>
          <c:max val="1"/>
          <c:min val="-1"/>
        </c:scaling>
        <c:delete val="1"/>
        <c:axPos val="l"/>
        <c:numFmt formatCode="General" sourceLinked="1"/>
        <c:majorTickMark val="out"/>
        <c:minorTickMark val="none"/>
        <c:tickLblPos val="nextTo"/>
        <c:crossAx val="230275072"/>
        <c:crossesAt val="0"/>
        <c:crossBetween val="midCat"/>
      </c:valAx>
      <c:valAx>
        <c:axId val="230275072"/>
        <c:scaling>
          <c:orientation val="minMax"/>
          <c:max val="1"/>
          <c:min val="-1"/>
        </c:scaling>
        <c:delete val="1"/>
        <c:axPos val="b"/>
        <c:numFmt formatCode="General" sourceLinked="1"/>
        <c:majorTickMark val="out"/>
        <c:minorTickMark val="none"/>
        <c:tickLblPos val="nextTo"/>
        <c:crossAx val="2302745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0.98587937024993233</c:v>
                </c:pt>
              </c:numCache>
            </c:numRef>
          </c:xVal>
          <c:yVal>
            <c:numRef>
              <c:f>'SIG (2)'!$R$23:$R$24</c:f>
              <c:numCache>
                <c:formatCode>General</c:formatCode>
                <c:ptCount val="2"/>
                <c:pt idx="0">
                  <c:v>0</c:v>
                </c:pt>
                <c:pt idx="1">
                  <c:v>0.16745706110999584</c:v>
                </c:pt>
              </c:numCache>
            </c:numRef>
          </c:yVal>
          <c:smooth val="1"/>
        </c:ser>
        <c:dLbls>
          <c:showLegendKey val="0"/>
          <c:showVal val="0"/>
          <c:showCatName val="0"/>
          <c:showSerName val="0"/>
          <c:showPercent val="0"/>
          <c:showBubbleSize val="0"/>
        </c:dLbls>
        <c:axId val="230278432"/>
        <c:axId val="230277872"/>
      </c:scatterChart>
      <c:valAx>
        <c:axId val="230277872"/>
        <c:scaling>
          <c:orientation val="minMax"/>
          <c:max val="1"/>
          <c:min val="-1"/>
        </c:scaling>
        <c:delete val="1"/>
        <c:axPos val="l"/>
        <c:numFmt formatCode="General" sourceLinked="1"/>
        <c:majorTickMark val="out"/>
        <c:minorTickMark val="none"/>
        <c:tickLblPos val="nextTo"/>
        <c:crossAx val="230278432"/>
        <c:crossesAt val="0"/>
        <c:crossBetween val="midCat"/>
      </c:valAx>
      <c:valAx>
        <c:axId val="230278432"/>
        <c:scaling>
          <c:orientation val="minMax"/>
          <c:max val="1"/>
          <c:min val="-1"/>
        </c:scaling>
        <c:delete val="1"/>
        <c:axPos val="b"/>
        <c:numFmt formatCode="General" sourceLinked="1"/>
        <c:majorTickMark val="out"/>
        <c:minorTickMark val="none"/>
        <c:tickLblPos val="nextTo"/>
        <c:crossAx val="23027787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1</c:v>
                </c:pt>
              </c:numCache>
            </c:numRef>
          </c:xVal>
          <c:yVal>
            <c:numRef>
              <c:f>'SIG (2)'!$V$42:$V$43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6176672"/>
        <c:axId val="236176112"/>
      </c:scatterChart>
      <c:valAx>
        <c:axId val="236176112"/>
        <c:scaling>
          <c:orientation val="minMax"/>
          <c:max val="1"/>
          <c:min val="-1"/>
        </c:scaling>
        <c:delete val="1"/>
        <c:axPos val="l"/>
        <c:numFmt formatCode="General" sourceLinked="1"/>
        <c:majorTickMark val="out"/>
        <c:minorTickMark val="none"/>
        <c:tickLblPos val="nextTo"/>
        <c:crossAx val="236176672"/>
        <c:crossesAt val="0"/>
        <c:crossBetween val="midCat"/>
      </c:valAx>
      <c:valAx>
        <c:axId val="236176672"/>
        <c:scaling>
          <c:orientation val="minMax"/>
          <c:max val="1"/>
          <c:min val="-1"/>
        </c:scaling>
        <c:delete val="1"/>
        <c:axPos val="b"/>
        <c:numFmt formatCode="General" sourceLinked="1"/>
        <c:majorTickMark val="out"/>
        <c:minorTickMark val="none"/>
        <c:tickLblPos val="nextTo"/>
        <c:crossAx val="2361761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6180032"/>
        <c:axId val="236179472"/>
      </c:scatterChart>
      <c:valAx>
        <c:axId val="236179472"/>
        <c:scaling>
          <c:orientation val="minMax"/>
          <c:max val="1"/>
          <c:min val="-1"/>
        </c:scaling>
        <c:delete val="1"/>
        <c:axPos val="l"/>
        <c:numFmt formatCode="General" sourceLinked="1"/>
        <c:majorTickMark val="out"/>
        <c:minorTickMark val="none"/>
        <c:tickLblPos val="nextTo"/>
        <c:crossAx val="236180032"/>
        <c:crossesAt val="0"/>
        <c:crossBetween val="midCat"/>
      </c:valAx>
      <c:valAx>
        <c:axId val="236180032"/>
        <c:scaling>
          <c:orientation val="minMax"/>
          <c:max val="1"/>
          <c:min val="-1"/>
        </c:scaling>
        <c:delete val="1"/>
        <c:axPos val="b"/>
        <c:numFmt formatCode="General" sourceLinked="1"/>
        <c:majorTickMark val="out"/>
        <c:minorTickMark val="none"/>
        <c:tickLblPos val="nextTo"/>
        <c:crossAx val="2361794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226271952"/>
        <c:axId val="226271392"/>
      </c:scatterChart>
      <c:valAx>
        <c:axId val="226271392"/>
        <c:scaling>
          <c:orientation val="minMax"/>
          <c:max val="1"/>
          <c:min val="-1"/>
        </c:scaling>
        <c:delete val="1"/>
        <c:axPos val="l"/>
        <c:numFmt formatCode="General" sourceLinked="1"/>
        <c:majorTickMark val="out"/>
        <c:minorTickMark val="none"/>
        <c:tickLblPos val="nextTo"/>
        <c:crossAx val="226271952"/>
        <c:crossesAt val="0"/>
        <c:crossBetween val="midCat"/>
      </c:valAx>
      <c:valAx>
        <c:axId val="226271952"/>
        <c:scaling>
          <c:orientation val="minMax"/>
          <c:max val="1"/>
          <c:min val="-1"/>
        </c:scaling>
        <c:delete val="1"/>
        <c:axPos val="b"/>
        <c:numFmt formatCode="General" sourceLinked="1"/>
        <c:majorTickMark val="out"/>
        <c:minorTickMark val="none"/>
        <c:tickLblPos val="nextTo"/>
        <c:crossAx val="2262713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0.9997806834748455</c:v>
                </c:pt>
              </c:numCache>
            </c:numRef>
          </c:xVal>
          <c:yVal>
            <c:numRef>
              <c:f>'SIG (2)'!$V$51:$V$52</c:f>
              <c:numCache>
                <c:formatCode>General</c:formatCode>
                <c:ptCount val="2"/>
                <c:pt idx="0">
                  <c:v>0</c:v>
                </c:pt>
                <c:pt idx="1">
                  <c:v>2.094241988335711E-2</c:v>
                </c:pt>
              </c:numCache>
            </c:numRef>
          </c:yVal>
          <c:smooth val="1"/>
        </c:ser>
        <c:dLbls>
          <c:showLegendKey val="0"/>
          <c:showVal val="0"/>
          <c:showCatName val="0"/>
          <c:showSerName val="0"/>
          <c:showPercent val="0"/>
          <c:showBubbleSize val="0"/>
        </c:dLbls>
        <c:axId val="236044464"/>
        <c:axId val="236182832"/>
      </c:scatterChart>
      <c:valAx>
        <c:axId val="236182832"/>
        <c:scaling>
          <c:orientation val="minMax"/>
          <c:max val="1"/>
          <c:min val="-1"/>
        </c:scaling>
        <c:delete val="1"/>
        <c:axPos val="l"/>
        <c:numFmt formatCode="General" sourceLinked="1"/>
        <c:majorTickMark val="out"/>
        <c:minorTickMark val="none"/>
        <c:tickLblPos val="nextTo"/>
        <c:crossAx val="236044464"/>
        <c:crossesAt val="0"/>
        <c:crossBetween val="midCat"/>
      </c:valAx>
      <c:valAx>
        <c:axId val="236044464"/>
        <c:scaling>
          <c:orientation val="minMax"/>
          <c:max val="1"/>
          <c:min val="-1"/>
        </c:scaling>
        <c:delete val="1"/>
        <c:axPos val="b"/>
        <c:numFmt formatCode="General" sourceLinked="1"/>
        <c:majorTickMark val="out"/>
        <c:minorTickMark val="none"/>
        <c:tickLblPos val="nextTo"/>
        <c:crossAx val="2361828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0.73963109497860979</c:v>
                </c:pt>
              </c:numCache>
            </c:numRef>
          </c:xVal>
          <c:yVal>
            <c:numRef>
              <c:f>'SIG (2)'!$Y$51:$Y$52</c:f>
              <c:numCache>
                <c:formatCode>General</c:formatCode>
                <c:ptCount val="2"/>
                <c:pt idx="0">
                  <c:v>0</c:v>
                </c:pt>
                <c:pt idx="1">
                  <c:v>0.67301251350977331</c:v>
                </c:pt>
              </c:numCache>
            </c:numRef>
          </c:yVal>
          <c:smooth val="1"/>
        </c:ser>
        <c:dLbls>
          <c:showLegendKey val="0"/>
          <c:showVal val="0"/>
          <c:showCatName val="0"/>
          <c:showSerName val="0"/>
          <c:showPercent val="0"/>
          <c:showBubbleSize val="0"/>
        </c:dLbls>
        <c:axId val="236047824"/>
        <c:axId val="236047264"/>
      </c:scatterChart>
      <c:valAx>
        <c:axId val="236047264"/>
        <c:scaling>
          <c:orientation val="minMax"/>
          <c:max val="1"/>
          <c:min val="-1"/>
        </c:scaling>
        <c:delete val="1"/>
        <c:axPos val="l"/>
        <c:numFmt formatCode="General" sourceLinked="1"/>
        <c:majorTickMark val="out"/>
        <c:minorTickMark val="none"/>
        <c:tickLblPos val="nextTo"/>
        <c:crossAx val="236047824"/>
        <c:crossesAt val="0"/>
        <c:crossBetween val="midCat"/>
      </c:valAx>
      <c:valAx>
        <c:axId val="236047824"/>
        <c:scaling>
          <c:orientation val="minMax"/>
          <c:max val="1"/>
          <c:min val="-1"/>
        </c:scaling>
        <c:delete val="1"/>
        <c:axPos val="b"/>
        <c:numFmt formatCode="General" sourceLinked="1"/>
        <c:majorTickMark val="out"/>
        <c:minorTickMark val="none"/>
        <c:tickLblPos val="nextTo"/>
        <c:crossAx val="2360472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0.99256250439840488</c:v>
                </c:pt>
              </c:numCache>
            </c:numRef>
          </c:xVal>
          <c:yVal>
            <c:numRef>
              <c:f>'SIG (2)'!$R$44:$R$45</c:f>
              <c:numCache>
                <c:formatCode>General</c:formatCode>
                <c:ptCount val="2"/>
                <c:pt idx="0">
                  <c:v>0</c:v>
                </c:pt>
                <c:pt idx="1">
                  <c:v>0.12173608693549536</c:v>
                </c:pt>
              </c:numCache>
            </c:numRef>
          </c:yVal>
          <c:smooth val="1"/>
        </c:ser>
        <c:dLbls>
          <c:showLegendKey val="0"/>
          <c:showVal val="0"/>
          <c:showCatName val="0"/>
          <c:showSerName val="0"/>
          <c:showPercent val="0"/>
          <c:showBubbleSize val="0"/>
        </c:dLbls>
        <c:axId val="236051184"/>
        <c:axId val="236050624"/>
      </c:scatterChart>
      <c:valAx>
        <c:axId val="236050624"/>
        <c:scaling>
          <c:orientation val="minMax"/>
          <c:max val="1"/>
          <c:min val="-1"/>
        </c:scaling>
        <c:delete val="1"/>
        <c:axPos val="l"/>
        <c:numFmt formatCode="General" sourceLinked="1"/>
        <c:majorTickMark val="out"/>
        <c:minorTickMark val="none"/>
        <c:tickLblPos val="nextTo"/>
        <c:crossAx val="236051184"/>
        <c:crossesAt val="0"/>
        <c:crossBetween val="midCat"/>
      </c:valAx>
      <c:valAx>
        <c:axId val="236051184"/>
        <c:scaling>
          <c:orientation val="minMax"/>
          <c:max val="1"/>
          <c:min val="-1"/>
        </c:scaling>
        <c:delete val="1"/>
        <c:axPos val="b"/>
        <c:numFmt formatCode="General" sourceLinked="1"/>
        <c:majorTickMark val="out"/>
        <c:minorTickMark val="none"/>
        <c:tickLblPos val="nextTo"/>
        <c:crossAx val="23605062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0.98896420789088024</c:v>
                </c:pt>
              </c:numCache>
            </c:numRef>
          </c:xVal>
          <c:yVal>
            <c:numRef>
              <c:f>'SIG (2)'!$V$55:$V$56</c:f>
              <c:numCache>
                <c:formatCode>General</c:formatCode>
                <c:ptCount val="2"/>
                <c:pt idx="0">
                  <c:v>0</c:v>
                </c:pt>
                <c:pt idx="1">
                  <c:v>0.1481546337809381</c:v>
                </c:pt>
              </c:numCache>
            </c:numRef>
          </c:yVal>
          <c:smooth val="1"/>
        </c:ser>
        <c:dLbls>
          <c:showLegendKey val="0"/>
          <c:showVal val="0"/>
          <c:showCatName val="0"/>
          <c:showSerName val="0"/>
          <c:showPercent val="0"/>
          <c:showBubbleSize val="0"/>
        </c:dLbls>
        <c:axId val="236112240"/>
        <c:axId val="236111680"/>
      </c:scatterChart>
      <c:valAx>
        <c:axId val="236111680"/>
        <c:scaling>
          <c:orientation val="minMax"/>
          <c:max val="1"/>
          <c:min val="-1"/>
        </c:scaling>
        <c:delete val="1"/>
        <c:axPos val="l"/>
        <c:numFmt formatCode="General" sourceLinked="1"/>
        <c:majorTickMark val="out"/>
        <c:minorTickMark val="none"/>
        <c:tickLblPos val="nextTo"/>
        <c:crossAx val="236112240"/>
        <c:crossesAt val="0"/>
        <c:crossBetween val="midCat"/>
      </c:valAx>
      <c:valAx>
        <c:axId val="236112240"/>
        <c:scaling>
          <c:orientation val="minMax"/>
          <c:max val="1"/>
          <c:min val="-1"/>
        </c:scaling>
        <c:delete val="1"/>
        <c:axPos val="b"/>
        <c:numFmt formatCode="General" sourceLinked="1"/>
        <c:majorTickMark val="out"/>
        <c:minorTickMark val="none"/>
        <c:tickLblPos val="nextTo"/>
        <c:crossAx val="2361116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1</c:v>
                </c:pt>
              </c:numCache>
            </c:numRef>
          </c:xVal>
          <c:yVal>
            <c:numRef>
              <c:f>'SIG (2)'!$Y$55:$Y$56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6115600"/>
        <c:axId val="236115040"/>
      </c:scatterChart>
      <c:valAx>
        <c:axId val="236115040"/>
        <c:scaling>
          <c:orientation val="minMax"/>
          <c:max val="1"/>
          <c:min val="-1"/>
        </c:scaling>
        <c:delete val="1"/>
        <c:axPos val="l"/>
        <c:numFmt formatCode="General" sourceLinked="1"/>
        <c:majorTickMark val="out"/>
        <c:minorTickMark val="none"/>
        <c:tickLblPos val="nextTo"/>
        <c:crossAx val="236115600"/>
        <c:crossesAt val="0"/>
        <c:crossBetween val="midCat"/>
      </c:valAx>
      <c:valAx>
        <c:axId val="236115600"/>
        <c:scaling>
          <c:orientation val="minMax"/>
          <c:max val="1"/>
          <c:min val="-1"/>
        </c:scaling>
        <c:delete val="1"/>
        <c:axPos val="b"/>
        <c:numFmt formatCode="General" sourceLinked="1"/>
        <c:majorTickMark val="out"/>
        <c:minorTickMark val="none"/>
        <c:tickLblPos val="nextTo"/>
        <c:crossAx val="2361150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0.98798145778394941</c:v>
                </c:pt>
              </c:numCache>
            </c:numRef>
          </c:xVal>
          <c:yVal>
            <c:numRef>
              <c:f>'SIG (2)'!$V$60:$V$61</c:f>
              <c:numCache>
                <c:formatCode>General</c:formatCode>
                <c:ptCount val="2"/>
                <c:pt idx="0">
                  <c:v>0</c:v>
                </c:pt>
                <c:pt idx="1">
                  <c:v>0.15457243957155525</c:v>
                </c:pt>
              </c:numCache>
            </c:numRef>
          </c:yVal>
          <c:smooth val="1"/>
        </c:ser>
        <c:dLbls>
          <c:showLegendKey val="0"/>
          <c:showVal val="0"/>
          <c:showCatName val="0"/>
          <c:showSerName val="0"/>
          <c:showPercent val="0"/>
          <c:showBubbleSize val="0"/>
        </c:dLbls>
        <c:axId val="236564832"/>
        <c:axId val="236564272"/>
      </c:scatterChart>
      <c:valAx>
        <c:axId val="236564272"/>
        <c:scaling>
          <c:orientation val="minMax"/>
          <c:max val="1"/>
          <c:min val="-1"/>
        </c:scaling>
        <c:delete val="1"/>
        <c:axPos val="l"/>
        <c:numFmt formatCode="General" sourceLinked="1"/>
        <c:majorTickMark val="out"/>
        <c:minorTickMark val="none"/>
        <c:tickLblPos val="nextTo"/>
        <c:crossAx val="236564832"/>
        <c:crossesAt val="0"/>
        <c:crossBetween val="midCat"/>
      </c:valAx>
      <c:valAx>
        <c:axId val="236564832"/>
        <c:scaling>
          <c:orientation val="minMax"/>
          <c:max val="1"/>
          <c:min val="-1"/>
        </c:scaling>
        <c:delete val="1"/>
        <c:axPos val="b"/>
        <c:numFmt formatCode="General" sourceLinked="1"/>
        <c:majorTickMark val="out"/>
        <c:minorTickMark val="none"/>
        <c:tickLblPos val="nextTo"/>
        <c:crossAx val="236564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0.99541291144589816</c:v>
                </c:pt>
              </c:numCache>
            </c:numRef>
          </c:xVal>
          <c:yVal>
            <c:numRef>
              <c:f>'SIG (2)'!$R$76:$R$77</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36568192"/>
        <c:axId val="236567632"/>
      </c:scatterChart>
      <c:valAx>
        <c:axId val="236567632"/>
        <c:scaling>
          <c:orientation val="minMax"/>
          <c:max val="1"/>
          <c:min val="-1"/>
        </c:scaling>
        <c:delete val="1"/>
        <c:axPos val="l"/>
        <c:numFmt formatCode="General" sourceLinked="1"/>
        <c:majorTickMark val="out"/>
        <c:minorTickMark val="none"/>
        <c:tickLblPos val="nextTo"/>
        <c:crossAx val="236568192"/>
        <c:crossesAt val="0"/>
        <c:crossBetween val="midCat"/>
      </c:valAx>
      <c:valAx>
        <c:axId val="236568192"/>
        <c:scaling>
          <c:orientation val="minMax"/>
          <c:max val="1"/>
          <c:min val="-1"/>
        </c:scaling>
        <c:delete val="1"/>
        <c:axPos val="b"/>
        <c:numFmt formatCode="General" sourceLinked="1"/>
        <c:majorTickMark val="out"/>
        <c:minorTickMark val="none"/>
        <c:tickLblPos val="nextTo"/>
        <c:crossAx val="2365676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-1</c:v>
                </c:pt>
              </c:numCache>
            </c:numRef>
          </c:xVal>
          <c:yVal>
            <c:numRef>
              <c:f>'SIG (2)'!$V$76:$V$77</c:f>
              <c:numCache>
                <c:formatCode>General</c:formatCode>
                <c:ptCount val="2"/>
                <c:pt idx="0">
                  <c:v>0</c:v>
                </c:pt>
                <c:pt idx="1">
                  <c:v>0</c:v>
                </c:pt>
              </c:numCache>
            </c:numRef>
          </c:yVal>
          <c:smooth val="1"/>
        </c:ser>
        <c:dLbls>
          <c:showLegendKey val="0"/>
          <c:showVal val="0"/>
          <c:showCatName val="0"/>
          <c:showSerName val="0"/>
          <c:showPercent val="0"/>
          <c:showBubbleSize val="0"/>
        </c:dLbls>
        <c:axId val="236571552"/>
        <c:axId val="236570992"/>
      </c:scatterChart>
      <c:valAx>
        <c:axId val="236570992"/>
        <c:scaling>
          <c:orientation val="minMax"/>
          <c:max val="1"/>
          <c:min val="-1"/>
        </c:scaling>
        <c:delete val="1"/>
        <c:axPos val="l"/>
        <c:numFmt formatCode="General" sourceLinked="1"/>
        <c:majorTickMark val="out"/>
        <c:minorTickMark val="none"/>
        <c:tickLblPos val="nextTo"/>
        <c:crossAx val="236571552"/>
        <c:crossesAt val="0"/>
        <c:crossBetween val="midCat"/>
      </c:valAx>
      <c:valAx>
        <c:axId val="236571552"/>
        <c:scaling>
          <c:orientation val="minMax"/>
          <c:max val="1"/>
          <c:min val="-1"/>
        </c:scaling>
        <c:delete val="1"/>
        <c:axPos val="b"/>
        <c:numFmt formatCode="General" sourceLinked="1"/>
        <c:majorTickMark val="out"/>
        <c:minorTickMark val="none"/>
        <c:tickLblPos val="nextTo"/>
        <c:crossAx val="2365709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0.99541291144589816</c:v>
                </c:pt>
              </c:numCache>
            </c:numRef>
          </c:xVal>
          <c:yVal>
            <c:numRef>
              <c:f>'SIG (2)'!$Y$76:$Y$77</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36574912"/>
        <c:axId val="236574352"/>
      </c:scatterChart>
      <c:valAx>
        <c:axId val="236574352"/>
        <c:scaling>
          <c:orientation val="minMax"/>
          <c:max val="1"/>
          <c:min val="-1"/>
        </c:scaling>
        <c:delete val="1"/>
        <c:axPos val="l"/>
        <c:numFmt formatCode="General" sourceLinked="1"/>
        <c:majorTickMark val="out"/>
        <c:minorTickMark val="none"/>
        <c:tickLblPos val="nextTo"/>
        <c:crossAx val="236574912"/>
        <c:crossesAt val="0"/>
        <c:crossBetween val="midCat"/>
      </c:valAx>
      <c:valAx>
        <c:axId val="236574912"/>
        <c:scaling>
          <c:orientation val="minMax"/>
          <c:max val="1"/>
          <c:min val="-1"/>
        </c:scaling>
        <c:delete val="1"/>
        <c:axPos val="b"/>
        <c:numFmt formatCode="General" sourceLinked="1"/>
        <c:majorTickMark val="out"/>
        <c:minorTickMark val="none"/>
        <c:tickLblPos val="nextTo"/>
        <c:crossAx val="2365743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36578272"/>
        <c:axId val="236577712"/>
      </c:scatterChart>
      <c:valAx>
        <c:axId val="236577712"/>
        <c:scaling>
          <c:orientation val="minMax"/>
          <c:max val="1"/>
          <c:min val="-1"/>
        </c:scaling>
        <c:delete val="1"/>
        <c:axPos val="l"/>
        <c:numFmt formatCode="General" sourceLinked="1"/>
        <c:majorTickMark val="out"/>
        <c:minorTickMark val="none"/>
        <c:tickLblPos val="nextTo"/>
        <c:crossAx val="236578272"/>
        <c:crossesAt val="0"/>
        <c:crossBetween val="midCat"/>
      </c:valAx>
      <c:valAx>
        <c:axId val="236578272"/>
        <c:scaling>
          <c:orientation val="minMax"/>
          <c:max val="1"/>
          <c:min val="-1"/>
        </c:scaling>
        <c:delete val="1"/>
        <c:axPos val="b"/>
        <c:numFmt formatCode="General" sourceLinked="1"/>
        <c:majorTickMark val="out"/>
        <c:minorTickMark val="none"/>
        <c:tickLblPos val="nextTo"/>
        <c:crossAx val="23657771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226378896"/>
        <c:axId val="226378336"/>
      </c:scatterChart>
      <c:valAx>
        <c:axId val="226378336"/>
        <c:scaling>
          <c:orientation val="minMax"/>
          <c:max val="1"/>
          <c:min val="-1"/>
        </c:scaling>
        <c:delete val="1"/>
        <c:axPos val="l"/>
        <c:numFmt formatCode="General" sourceLinked="1"/>
        <c:majorTickMark val="out"/>
        <c:minorTickMark val="none"/>
        <c:tickLblPos val="nextTo"/>
        <c:crossAx val="226378896"/>
        <c:crossesAt val="0"/>
        <c:crossBetween val="midCat"/>
      </c:valAx>
      <c:valAx>
        <c:axId val="226378896"/>
        <c:scaling>
          <c:orientation val="minMax"/>
          <c:max val="1"/>
          <c:min val="-1"/>
        </c:scaling>
        <c:delete val="1"/>
        <c:axPos val="b"/>
        <c:numFmt formatCode="General" sourceLinked="1"/>
        <c:majorTickMark val="out"/>
        <c:minorTickMark val="none"/>
        <c:tickLblPos val="nextTo"/>
        <c:crossAx val="2263783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0.99541291144589816</c:v>
                </c:pt>
              </c:numCache>
            </c:numRef>
          </c:xVal>
          <c:yVal>
            <c:numRef>
              <c:f>'SIG (5)'!$R$7:$R$8</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29889984"/>
        <c:axId val="229889424"/>
      </c:scatterChart>
      <c:valAx>
        <c:axId val="229889424"/>
        <c:scaling>
          <c:orientation val="minMax"/>
          <c:max val="1"/>
          <c:min val="-1"/>
        </c:scaling>
        <c:delete val="1"/>
        <c:axPos val="l"/>
        <c:numFmt formatCode="General" sourceLinked="1"/>
        <c:majorTickMark val="out"/>
        <c:minorTickMark val="none"/>
        <c:tickLblPos val="nextTo"/>
        <c:crossAx val="229889984"/>
        <c:crossesAt val="0"/>
        <c:crossBetween val="midCat"/>
      </c:valAx>
      <c:valAx>
        <c:axId val="229889984"/>
        <c:scaling>
          <c:orientation val="minMax"/>
          <c:max val="1"/>
          <c:min val="-1"/>
        </c:scaling>
        <c:delete val="1"/>
        <c:axPos val="b"/>
        <c:numFmt formatCode="General" sourceLinked="1"/>
        <c:majorTickMark val="out"/>
        <c:minorTickMark val="none"/>
        <c:tickLblPos val="nextTo"/>
        <c:crossAx val="22988942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-1</c:v>
                </c:pt>
              </c:numCache>
            </c:numRef>
          </c:xVal>
          <c:yVal>
            <c:numRef>
              <c:f>'SIG (5)'!$V$7:$V$8</c:f>
              <c:numCache>
                <c:formatCode>General</c:formatCode>
                <c:ptCount val="2"/>
                <c:pt idx="0">
                  <c:v>0</c:v>
                </c:pt>
                <c:pt idx="1">
                  <c:v>0</c:v>
                </c:pt>
              </c:numCache>
            </c:numRef>
          </c:yVal>
          <c:smooth val="1"/>
        </c:ser>
        <c:dLbls>
          <c:showLegendKey val="0"/>
          <c:showVal val="0"/>
          <c:showCatName val="0"/>
          <c:showSerName val="0"/>
          <c:showPercent val="0"/>
          <c:showBubbleSize val="0"/>
        </c:dLbls>
        <c:axId val="229893344"/>
        <c:axId val="229892784"/>
      </c:scatterChart>
      <c:valAx>
        <c:axId val="229892784"/>
        <c:scaling>
          <c:orientation val="minMax"/>
          <c:max val="1"/>
          <c:min val="-1"/>
        </c:scaling>
        <c:delete val="1"/>
        <c:axPos val="l"/>
        <c:numFmt formatCode="General" sourceLinked="1"/>
        <c:majorTickMark val="out"/>
        <c:minorTickMark val="none"/>
        <c:tickLblPos val="nextTo"/>
        <c:crossAx val="229893344"/>
        <c:crossesAt val="0"/>
        <c:crossBetween val="midCat"/>
      </c:valAx>
      <c:valAx>
        <c:axId val="229893344"/>
        <c:scaling>
          <c:orientation val="minMax"/>
          <c:max val="1"/>
          <c:min val="-1"/>
        </c:scaling>
        <c:delete val="1"/>
        <c:axPos val="b"/>
        <c:numFmt formatCode="General" sourceLinked="1"/>
        <c:majorTickMark val="out"/>
        <c:minorTickMark val="none"/>
        <c:tickLblPos val="nextTo"/>
        <c:crossAx val="2298927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0.99541291144589816</c:v>
                </c:pt>
              </c:numCache>
            </c:numRef>
          </c:xVal>
          <c:yVal>
            <c:numRef>
              <c:f>'SIG (5)'!$Y$7:$Y$8</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29896704"/>
        <c:axId val="229896144"/>
      </c:scatterChart>
      <c:valAx>
        <c:axId val="229896144"/>
        <c:scaling>
          <c:orientation val="minMax"/>
          <c:max val="1"/>
          <c:min val="-1"/>
        </c:scaling>
        <c:delete val="1"/>
        <c:axPos val="l"/>
        <c:numFmt formatCode="General" sourceLinked="1"/>
        <c:majorTickMark val="out"/>
        <c:minorTickMark val="none"/>
        <c:tickLblPos val="nextTo"/>
        <c:crossAx val="229896704"/>
        <c:crossesAt val="0"/>
        <c:crossBetween val="midCat"/>
      </c:valAx>
      <c:valAx>
        <c:axId val="229896704"/>
        <c:scaling>
          <c:orientation val="minMax"/>
          <c:max val="1"/>
          <c:min val="-1"/>
        </c:scaling>
        <c:delete val="1"/>
        <c:axPos val="b"/>
        <c:numFmt formatCode="General" sourceLinked="1"/>
        <c:majorTickMark val="out"/>
        <c:minorTickMark val="none"/>
        <c:tickLblPos val="nextTo"/>
        <c:crossAx val="229896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(6)'!#REF!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29900064"/>
        <c:axId val="229899504"/>
      </c:scatterChart>
      <c:valAx>
        <c:axId val="229899504"/>
        <c:scaling>
          <c:orientation val="minMax"/>
          <c:max val="1"/>
          <c:min val="-1"/>
        </c:scaling>
        <c:delete val="1"/>
        <c:axPos val="l"/>
        <c:numFmt formatCode="General" sourceLinked="1"/>
        <c:majorTickMark val="out"/>
        <c:minorTickMark val="none"/>
        <c:tickLblPos val="nextTo"/>
        <c:crossAx val="229900064"/>
        <c:crossesAt val="0"/>
        <c:crossBetween val="midCat"/>
      </c:valAx>
      <c:valAx>
        <c:axId val="229900064"/>
        <c:scaling>
          <c:orientation val="minMax"/>
          <c:max val="1"/>
          <c:min val="-1"/>
        </c:scaling>
        <c:delete val="1"/>
        <c:axPos val="b"/>
        <c:numFmt formatCode="General" sourceLinked="1"/>
        <c:majorTickMark val="out"/>
        <c:minorTickMark val="none"/>
        <c:tickLblPos val="nextTo"/>
        <c:crossAx val="2298995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1</c:v>
                </c:pt>
              </c:numCache>
            </c:numRef>
          </c:xVal>
          <c:yVal>
            <c:numRef>
              <c:f>'SIG (6)'!$V$7:$V$8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9903424"/>
        <c:axId val="229902864"/>
      </c:scatterChart>
      <c:valAx>
        <c:axId val="229902864"/>
        <c:scaling>
          <c:orientation val="minMax"/>
          <c:max val="1"/>
          <c:min val="-1"/>
        </c:scaling>
        <c:delete val="1"/>
        <c:axPos val="l"/>
        <c:numFmt formatCode="General" sourceLinked="1"/>
        <c:majorTickMark val="out"/>
        <c:minorTickMark val="none"/>
        <c:tickLblPos val="nextTo"/>
        <c:crossAx val="229903424"/>
        <c:crossesAt val="0"/>
        <c:crossBetween val="midCat"/>
      </c:valAx>
      <c:valAx>
        <c:axId val="229903424"/>
        <c:scaling>
          <c:orientation val="minMax"/>
          <c:max val="1"/>
          <c:min val="-1"/>
        </c:scaling>
        <c:delete val="1"/>
        <c:axPos val="b"/>
        <c:numFmt formatCode="General" sourceLinked="1"/>
        <c:majorTickMark val="out"/>
        <c:minorTickMark val="none"/>
        <c:tickLblPos val="nextTo"/>
        <c:crossAx val="2299028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1</c:v>
                </c:pt>
              </c:numCache>
            </c:numRef>
          </c:xVal>
          <c:yVal>
            <c:numRef>
              <c:f>'SIG (6)'!$Y$7:$Y$8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7845264"/>
        <c:axId val="237844704"/>
      </c:scatterChart>
      <c:valAx>
        <c:axId val="237844704"/>
        <c:scaling>
          <c:orientation val="minMax"/>
          <c:max val="1"/>
          <c:min val="-1"/>
        </c:scaling>
        <c:delete val="1"/>
        <c:axPos val="l"/>
        <c:numFmt formatCode="General" sourceLinked="1"/>
        <c:majorTickMark val="out"/>
        <c:minorTickMark val="none"/>
        <c:tickLblPos val="nextTo"/>
        <c:crossAx val="237845264"/>
        <c:crossesAt val="0"/>
        <c:crossBetween val="midCat"/>
      </c:valAx>
      <c:valAx>
        <c:axId val="237845264"/>
        <c:scaling>
          <c:orientation val="minMax"/>
          <c:max val="1"/>
          <c:min val="-1"/>
        </c:scaling>
        <c:delete val="1"/>
        <c:axPos val="b"/>
        <c:numFmt formatCode="General" sourceLinked="1"/>
        <c:majorTickMark val="out"/>
        <c:minorTickMark val="none"/>
        <c:tickLblPos val="nextTo"/>
        <c:crossAx val="2378447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0.95209655408376803</c:v>
                </c:pt>
              </c:numCache>
            </c:numRef>
          </c:xVal>
          <c:yVal>
            <c:numRef>
              <c:f>'SIG (6)'!$Y$18:$Y$19</c:f>
              <c:numCache>
                <c:formatCode>General</c:formatCode>
                <c:ptCount val="2"/>
                <c:pt idx="0">
                  <c:v>0</c:v>
                </c:pt>
                <c:pt idx="1">
                  <c:v>0.30579756654004714</c:v>
                </c:pt>
              </c:numCache>
            </c:numRef>
          </c:yVal>
          <c:smooth val="1"/>
        </c:ser>
        <c:dLbls>
          <c:showLegendKey val="0"/>
          <c:showVal val="0"/>
          <c:showCatName val="0"/>
          <c:showSerName val="0"/>
          <c:showPercent val="0"/>
          <c:showBubbleSize val="0"/>
        </c:dLbls>
        <c:axId val="237848624"/>
        <c:axId val="237848064"/>
      </c:scatterChart>
      <c:valAx>
        <c:axId val="237848064"/>
        <c:scaling>
          <c:orientation val="minMax"/>
          <c:max val="1"/>
          <c:min val="-1"/>
        </c:scaling>
        <c:delete val="1"/>
        <c:axPos val="l"/>
        <c:numFmt formatCode="General" sourceLinked="1"/>
        <c:majorTickMark val="out"/>
        <c:minorTickMark val="none"/>
        <c:tickLblPos val="nextTo"/>
        <c:crossAx val="237848624"/>
        <c:crossesAt val="0"/>
        <c:crossBetween val="midCat"/>
      </c:valAx>
      <c:valAx>
        <c:axId val="237848624"/>
        <c:scaling>
          <c:orientation val="minMax"/>
          <c:max val="1"/>
          <c:min val="-1"/>
        </c:scaling>
        <c:delete val="1"/>
        <c:axPos val="b"/>
        <c:numFmt formatCode="General" sourceLinked="1"/>
        <c:majorTickMark val="out"/>
        <c:minorTickMark val="none"/>
        <c:tickLblPos val="nextTo"/>
        <c:crossAx val="2378480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0.98599603707050487</c:v>
                </c:pt>
              </c:numCache>
            </c:numRef>
          </c:xVal>
          <c:yVal>
            <c:numRef>
              <c:f>'SIG (6)'!$V$18:$V$19</c:f>
              <c:numCache>
                <c:formatCode>General</c:formatCode>
                <c:ptCount val="2"/>
                <c:pt idx="0">
                  <c:v>0</c:v>
                </c:pt>
                <c:pt idx="1">
                  <c:v>0.16676874671610262</c:v>
                </c:pt>
              </c:numCache>
            </c:numRef>
          </c:yVal>
          <c:smooth val="1"/>
        </c:ser>
        <c:dLbls>
          <c:showLegendKey val="0"/>
          <c:showVal val="0"/>
          <c:showCatName val="0"/>
          <c:showSerName val="0"/>
          <c:showPercent val="0"/>
          <c:showBubbleSize val="0"/>
        </c:dLbls>
        <c:axId val="238999264"/>
        <c:axId val="238998704"/>
      </c:scatterChart>
      <c:valAx>
        <c:axId val="238998704"/>
        <c:scaling>
          <c:orientation val="minMax"/>
          <c:max val="1"/>
          <c:min val="-1"/>
        </c:scaling>
        <c:delete val="1"/>
        <c:axPos val="l"/>
        <c:numFmt formatCode="General" sourceLinked="1"/>
        <c:majorTickMark val="out"/>
        <c:minorTickMark val="none"/>
        <c:tickLblPos val="nextTo"/>
        <c:crossAx val="238999264"/>
        <c:crossesAt val="0"/>
        <c:crossBetween val="midCat"/>
      </c:valAx>
      <c:valAx>
        <c:axId val="238999264"/>
        <c:scaling>
          <c:orientation val="minMax"/>
          <c:max val="1"/>
          <c:min val="-1"/>
        </c:scaling>
        <c:delete val="1"/>
        <c:axPos val="b"/>
        <c:numFmt formatCode="General" sourceLinked="1"/>
        <c:majorTickMark val="out"/>
        <c:minorTickMark val="none"/>
        <c:tickLblPos val="nextTo"/>
        <c:crossAx val="2389987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0.98587937024993233</c:v>
                </c:pt>
              </c:numCache>
            </c:numRef>
          </c:xVal>
          <c:yVal>
            <c:numRef>
              <c:f>'SIG (6)'!$R$11:$R$12</c:f>
              <c:numCache>
                <c:formatCode>General</c:formatCode>
                <c:ptCount val="2"/>
                <c:pt idx="0">
                  <c:v>0</c:v>
                </c:pt>
                <c:pt idx="1">
                  <c:v>0.16745706110999584</c:v>
                </c:pt>
              </c:numCache>
            </c:numRef>
          </c:yVal>
          <c:smooth val="1"/>
        </c:ser>
        <c:dLbls>
          <c:showLegendKey val="0"/>
          <c:showVal val="0"/>
          <c:showCatName val="0"/>
          <c:showSerName val="0"/>
          <c:showPercent val="0"/>
          <c:showBubbleSize val="0"/>
        </c:dLbls>
        <c:axId val="239002624"/>
        <c:axId val="239002064"/>
      </c:scatterChart>
      <c:valAx>
        <c:axId val="239002064"/>
        <c:scaling>
          <c:orientation val="minMax"/>
          <c:max val="1"/>
          <c:min val="-1"/>
        </c:scaling>
        <c:delete val="1"/>
        <c:axPos val="l"/>
        <c:numFmt formatCode="General" sourceLinked="1"/>
        <c:majorTickMark val="out"/>
        <c:minorTickMark val="none"/>
        <c:tickLblPos val="nextTo"/>
        <c:crossAx val="239002624"/>
        <c:crossesAt val="0"/>
        <c:crossBetween val="midCat"/>
      </c:valAx>
      <c:valAx>
        <c:axId val="239002624"/>
        <c:scaling>
          <c:orientation val="minMax"/>
          <c:max val="1"/>
          <c:min val="-1"/>
        </c:scaling>
        <c:delete val="1"/>
        <c:axPos val="b"/>
        <c:numFmt formatCode="General" sourceLinked="1"/>
        <c:majorTickMark val="out"/>
        <c:minorTickMark val="none"/>
        <c:tickLblPos val="nextTo"/>
        <c:crossAx val="2390020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1</c:v>
                </c:pt>
              </c:numCache>
            </c:numRef>
          </c:xVal>
          <c:yVal>
            <c:numRef>
              <c:f>'SIG (7)'!$V$7:$V$8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9005984"/>
        <c:axId val="239005424"/>
      </c:scatterChart>
      <c:valAx>
        <c:axId val="239005424"/>
        <c:scaling>
          <c:orientation val="minMax"/>
          <c:max val="1"/>
          <c:min val="-1"/>
        </c:scaling>
        <c:delete val="1"/>
        <c:axPos val="l"/>
        <c:numFmt formatCode="General" sourceLinked="1"/>
        <c:majorTickMark val="out"/>
        <c:minorTickMark val="none"/>
        <c:tickLblPos val="nextTo"/>
        <c:crossAx val="239005984"/>
        <c:crossesAt val="0"/>
        <c:crossBetween val="midCat"/>
      </c:valAx>
      <c:valAx>
        <c:axId val="239005984"/>
        <c:scaling>
          <c:orientation val="minMax"/>
          <c:max val="1"/>
          <c:min val="-1"/>
        </c:scaling>
        <c:delete val="1"/>
        <c:axPos val="b"/>
        <c:numFmt formatCode="General" sourceLinked="1"/>
        <c:majorTickMark val="out"/>
        <c:minorTickMark val="none"/>
        <c:tickLblPos val="nextTo"/>
        <c:crossAx val="2390054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226382256"/>
        <c:axId val="226381696"/>
      </c:scatterChart>
      <c:valAx>
        <c:axId val="226381696"/>
        <c:scaling>
          <c:orientation val="minMax"/>
          <c:max val="1"/>
          <c:min val="-1"/>
        </c:scaling>
        <c:delete val="1"/>
        <c:axPos val="l"/>
        <c:numFmt formatCode="General" sourceLinked="1"/>
        <c:majorTickMark val="out"/>
        <c:minorTickMark val="none"/>
        <c:tickLblPos val="nextTo"/>
        <c:crossAx val="226382256"/>
        <c:crossesAt val="0"/>
        <c:crossBetween val="midCat"/>
      </c:valAx>
      <c:valAx>
        <c:axId val="226382256"/>
        <c:scaling>
          <c:orientation val="minMax"/>
          <c:max val="1"/>
          <c:min val="-1"/>
        </c:scaling>
        <c:delete val="1"/>
        <c:axPos val="b"/>
        <c:numFmt formatCode="General" sourceLinked="1"/>
        <c:majorTickMark val="out"/>
        <c:minorTickMark val="none"/>
        <c:tickLblPos val="nextTo"/>
        <c:crossAx val="2263816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9009344"/>
        <c:axId val="239008784"/>
      </c:scatterChart>
      <c:valAx>
        <c:axId val="239008784"/>
        <c:scaling>
          <c:orientation val="minMax"/>
          <c:max val="1"/>
          <c:min val="-1"/>
        </c:scaling>
        <c:delete val="1"/>
        <c:axPos val="l"/>
        <c:numFmt formatCode="General" sourceLinked="1"/>
        <c:majorTickMark val="out"/>
        <c:minorTickMark val="none"/>
        <c:tickLblPos val="nextTo"/>
        <c:crossAx val="239009344"/>
        <c:crossesAt val="0"/>
        <c:crossBetween val="midCat"/>
      </c:valAx>
      <c:valAx>
        <c:axId val="239009344"/>
        <c:scaling>
          <c:orientation val="minMax"/>
          <c:max val="1"/>
          <c:min val="-1"/>
        </c:scaling>
        <c:delete val="1"/>
        <c:axPos val="b"/>
        <c:numFmt formatCode="General" sourceLinked="1"/>
        <c:majorTickMark val="out"/>
        <c:minorTickMark val="none"/>
        <c:tickLblPos val="nextTo"/>
        <c:crossAx val="2390087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0.9997806834748455</c:v>
                </c:pt>
              </c:numCache>
            </c:numRef>
          </c:xVal>
          <c:yVal>
            <c:numRef>
              <c:f>'SIG (7)'!$V$16:$V$17</c:f>
              <c:numCache>
                <c:formatCode>General</c:formatCode>
                <c:ptCount val="2"/>
                <c:pt idx="0">
                  <c:v>0</c:v>
                </c:pt>
                <c:pt idx="1">
                  <c:v>2.094241988335711E-2</c:v>
                </c:pt>
              </c:numCache>
            </c:numRef>
          </c:yVal>
          <c:smooth val="1"/>
        </c:ser>
        <c:dLbls>
          <c:showLegendKey val="0"/>
          <c:showVal val="0"/>
          <c:showCatName val="0"/>
          <c:showSerName val="0"/>
          <c:showPercent val="0"/>
          <c:showBubbleSize val="0"/>
        </c:dLbls>
        <c:axId val="239012704"/>
        <c:axId val="239012144"/>
      </c:scatterChart>
      <c:valAx>
        <c:axId val="239012144"/>
        <c:scaling>
          <c:orientation val="minMax"/>
          <c:max val="1"/>
          <c:min val="-1"/>
        </c:scaling>
        <c:delete val="1"/>
        <c:axPos val="l"/>
        <c:numFmt formatCode="General" sourceLinked="1"/>
        <c:majorTickMark val="out"/>
        <c:minorTickMark val="none"/>
        <c:tickLblPos val="nextTo"/>
        <c:crossAx val="239012704"/>
        <c:crossesAt val="0"/>
        <c:crossBetween val="midCat"/>
      </c:valAx>
      <c:valAx>
        <c:axId val="239012704"/>
        <c:scaling>
          <c:orientation val="minMax"/>
          <c:max val="1"/>
          <c:min val="-1"/>
        </c:scaling>
        <c:delete val="1"/>
        <c:axPos val="b"/>
        <c:numFmt formatCode="General" sourceLinked="1"/>
        <c:majorTickMark val="out"/>
        <c:minorTickMark val="none"/>
        <c:tickLblPos val="nextTo"/>
        <c:crossAx val="239012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0.73963109497860979</c:v>
                </c:pt>
              </c:numCache>
            </c:numRef>
          </c:xVal>
          <c:yVal>
            <c:numRef>
              <c:f>'SIG (7)'!$Y$16:$Y$17</c:f>
              <c:numCache>
                <c:formatCode>General</c:formatCode>
                <c:ptCount val="2"/>
                <c:pt idx="0">
                  <c:v>0</c:v>
                </c:pt>
                <c:pt idx="1">
                  <c:v>0.67301251350977331</c:v>
                </c:pt>
              </c:numCache>
            </c:numRef>
          </c:yVal>
          <c:smooth val="1"/>
        </c:ser>
        <c:dLbls>
          <c:showLegendKey val="0"/>
          <c:showVal val="0"/>
          <c:showCatName val="0"/>
          <c:showSerName val="0"/>
          <c:showPercent val="0"/>
          <c:showBubbleSize val="0"/>
        </c:dLbls>
        <c:axId val="240022816"/>
        <c:axId val="240022256"/>
      </c:scatterChart>
      <c:valAx>
        <c:axId val="240022256"/>
        <c:scaling>
          <c:orientation val="minMax"/>
          <c:max val="1"/>
          <c:min val="-1"/>
        </c:scaling>
        <c:delete val="1"/>
        <c:axPos val="l"/>
        <c:numFmt formatCode="General" sourceLinked="1"/>
        <c:majorTickMark val="out"/>
        <c:minorTickMark val="none"/>
        <c:tickLblPos val="nextTo"/>
        <c:crossAx val="240022816"/>
        <c:crossesAt val="0"/>
        <c:crossBetween val="midCat"/>
      </c:valAx>
      <c:valAx>
        <c:axId val="240022816"/>
        <c:scaling>
          <c:orientation val="minMax"/>
          <c:max val="1"/>
          <c:min val="-1"/>
        </c:scaling>
        <c:delete val="1"/>
        <c:axPos val="b"/>
        <c:numFmt formatCode="General" sourceLinked="1"/>
        <c:majorTickMark val="out"/>
        <c:minorTickMark val="none"/>
        <c:tickLblPos val="nextTo"/>
        <c:crossAx val="2400222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0.99256250439840488</c:v>
                </c:pt>
              </c:numCache>
            </c:numRef>
          </c:xVal>
          <c:yVal>
            <c:numRef>
              <c:f>'SIG (7)'!$R$9:$R$10</c:f>
              <c:numCache>
                <c:formatCode>General</c:formatCode>
                <c:ptCount val="2"/>
                <c:pt idx="0">
                  <c:v>0</c:v>
                </c:pt>
                <c:pt idx="1">
                  <c:v>0.12173608693549536</c:v>
                </c:pt>
              </c:numCache>
            </c:numRef>
          </c:yVal>
          <c:smooth val="1"/>
        </c:ser>
        <c:dLbls>
          <c:showLegendKey val="0"/>
          <c:showVal val="0"/>
          <c:showCatName val="0"/>
          <c:showSerName val="0"/>
          <c:showPercent val="0"/>
          <c:showBubbleSize val="0"/>
        </c:dLbls>
        <c:axId val="240026176"/>
        <c:axId val="240025616"/>
      </c:scatterChart>
      <c:valAx>
        <c:axId val="240025616"/>
        <c:scaling>
          <c:orientation val="minMax"/>
          <c:max val="1"/>
          <c:min val="-1"/>
        </c:scaling>
        <c:delete val="1"/>
        <c:axPos val="l"/>
        <c:numFmt formatCode="General" sourceLinked="1"/>
        <c:majorTickMark val="out"/>
        <c:minorTickMark val="none"/>
        <c:tickLblPos val="nextTo"/>
        <c:crossAx val="240026176"/>
        <c:crossesAt val="0"/>
        <c:crossBetween val="midCat"/>
      </c:valAx>
      <c:valAx>
        <c:axId val="240026176"/>
        <c:scaling>
          <c:orientation val="minMax"/>
          <c:max val="1"/>
          <c:min val="-1"/>
        </c:scaling>
        <c:delete val="1"/>
        <c:axPos val="b"/>
        <c:numFmt formatCode="General" sourceLinked="1"/>
        <c:majorTickMark val="out"/>
        <c:minorTickMark val="none"/>
        <c:tickLblPos val="nextTo"/>
        <c:crossAx val="2400256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0.98896420789088024</c:v>
                </c:pt>
              </c:numCache>
            </c:numRef>
          </c:xVal>
          <c:yVal>
            <c:numRef>
              <c:f>'SIG (7)'!$V$20:$V$21</c:f>
              <c:numCache>
                <c:formatCode>General</c:formatCode>
                <c:ptCount val="2"/>
                <c:pt idx="0">
                  <c:v>0</c:v>
                </c:pt>
                <c:pt idx="1">
                  <c:v>0.1481546337809381</c:v>
                </c:pt>
              </c:numCache>
            </c:numRef>
          </c:yVal>
          <c:smooth val="1"/>
        </c:ser>
        <c:dLbls>
          <c:showLegendKey val="0"/>
          <c:showVal val="0"/>
          <c:showCatName val="0"/>
          <c:showSerName val="0"/>
          <c:showPercent val="0"/>
          <c:showBubbleSize val="0"/>
        </c:dLbls>
        <c:axId val="240029536"/>
        <c:axId val="240028976"/>
      </c:scatterChart>
      <c:valAx>
        <c:axId val="240028976"/>
        <c:scaling>
          <c:orientation val="minMax"/>
          <c:max val="1"/>
          <c:min val="-1"/>
        </c:scaling>
        <c:delete val="1"/>
        <c:axPos val="l"/>
        <c:numFmt formatCode="General" sourceLinked="1"/>
        <c:majorTickMark val="out"/>
        <c:minorTickMark val="none"/>
        <c:tickLblPos val="nextTo"/>
        <c:crossAx val="240029536"/>
        <c:crossesAt val="0"/>
        <c:crossBetween val="midCat"/>
      </c:valAx>
      <c:valAx>
        <c:axId val="240029536"/>
        <c:scaling>
          <c:orientation val="minMax"/>
          <c:max val="1"/>
          <c:min val="-1"/>
        </c:scaling>
        <c:delete val="1"/>
        <c:axPos val="b"/>
        <c:numFmt formatCode="General" sourceLinked="1"/>
        <c:majorTickMark val="out"/>
        <c:minorTickMark val="none"/>
        <c:tickLblPos val="nextTo"/>
        <c:crossAx val="240028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1</c:v>
                </c:pt>
              </c:numCache>
            </c:numRef>
          </c:xVal>
          <c:yVal>
            <c:numRef>
              <c:f>'SIG (7)'!$Y$20:$Y$21</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0032896"/>
        <c:axId val="240032336"/>
      </c:scatterChart>
      <c:valAx>
        <c:axId val="240032336"/>
        <c:scaling>
          <c:orientation val="minMax"/>
          <c:max val="1"/>
          <c:min val="-1"/>
        </c:scaling>
        <c:delete val="1"/>
        <c:axPos val="l"/>
        <c:numFmt formatCode="General" sourceLinked="1"/>
        <c:majorTickMark val="out"/>
        <c:minorTickMark val="none"/>
        <c:tickLblPos val="nextTo"/>
        <c:crossAx val="240032896"/>
        <c:crossesAt val="0"/>
        <c:crossBetween val="midCat"/>
      </c:valAx>
      <c:valAx>
        <c:axId val="240032896"/>
        <c:scaling>
          <c:orientation val="minMax"/>
          <c:max val="1"/>
          <c:min val="-1"/>
        </c:scaling>
        <c:delete val="1"/>
        <c:axPos val="b"/>
        <c:numFmt formatCode="General" sourceLinked="1"/>
        <c:majorTickMark val="out"/>
        <c:minorTickMark val="none"/>
        <c:tickLblPos val="nextTo"/>
        <c:crossAx val="2400323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0.98798145778394941</c:v>
                </c:pt>
              </c:numCache>
            </c:numRef>
          </c:xVal>
          <c:yVal>
            <c:numRef>
              <c:f>'SIG (7)'!$V$25:$V$26</c:f>
              <c:numCache>
                <c:formatCode>General</c:formatCode>
                <c:ptCount val="2"/>
                <c:pt idx="0">
                  <c:v>0</c:v>
                </c:pt>
                <c:pt idx="1">
                  <c:v>0.15457243957155525</c:v>
                </c:pt>
              </c:numCache>
            </c:numRef>
          </c:yVal>
          <c:smooth val="1"/>
        </c:ser>
        <c:dLbls>
          <c:showLegendKey val="0"/>
          <c:showVal val="0"/>
          <c:showCatName val="0"/>
          <c:showSerName val="0"/>
          <c:showPercent val="0"/>
          <c:showBubbleSize val="0"/>
        </c:dLbls>
        <c:axId val="240036256"/>
        <c:axId val="240035696"/>
      </c:scatterChart>
      <c:valAx>
        <c:axId val="240035696"/>
        <c:scaling>
          <c:orientation val="minMax"/>
          <c:max val="1"/>
          <c:min val="-1"/>
        </c:scaling>
        <c:delete val="1"/>
        <c:axPos val="l"/>
        <c:numFmt formatCode="General" sourceLinked="1"/>
        <c:majorTickMark val="out"/>
        <c:minorTickMark val="none"/>
        <c:tickLblPos val="nextTo"/>
        <c:crossAx val="240036256"/>
        <c:crossesAt val="0"/>
        <c:crossBetween val="midCat"/>
      </c:valAx>
      <c:valAx>
        <c:axId val="240036256"/>
        <c:scaling>
          <c:orientation val="minMax"/>
          <c:max val="1"/>
          <c:min val="-1"/>
        </c:scaling>
        <c:delete val="1"/>
        <c:axPos val="b"/>
        <c:numFmt formatCode="General" sourceLinked="1"/>
        <c:majorTickMark val="out"/>
        <c:minorTickMark val="none"/>
        <c:tickLblPos val="nextTo"/>
        <c:crossAx val="2400356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(8)'!#REF!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39739136"/>
        <c:axId val="239738576"/>
      </c:scatterChart>
      <c:valAx>
        <c:axId val="239738576"/>
        <c:scaling>
          <c:orientation val="minMax"/>
          <c:max val="1"/>
          <c:min val="-1"/>
        </c:scaling>
        <c:delete val="1"/>
        <c:axPos val="l"/>
        <c:numFmt formatCode="General" sourceLinked="1"/>
        <c:majorTickMark val="out"/>
        <c:minorTickMark val="none"/>
        <c:tickLblPos val="nextTo"/>
        <c:crossAx val="239739136"/>
        <c:crossesAt val="0"/>
        <c:crossBetween val="midCat"/>
      </c:valAx>
      <c:valAx>
        <c:axId val="239739136"/>
        <c:scaling>
          <c:orientation val="minMax"/>
          <c:max val="1"/>
          <c:min val="-1"/>
        </c:scaling>
        <c:delete val="1"/>
        <c:axPos val="b"/>
        <c:numFmt formatCode="General" sourceLinked="1"/>
        <c:majorTickMark val="out"/>
        <c:minorTickMark val="none"/>
        <c:tickLblPos val="nextTo"/>
        <c:crossAx val="23973857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0.99991982490580511</c:v>
                </c:pt>
              </c:numCache>
            </c:numRef>
          </c:xVal>
          <c:yVal>
            <c:numRef>
              <c:f>'SIG (8)'!$V$9:$V$10</c:f>
              <c:numCache>
                <c:formatCode>General</c:formatCode>
                <c:ptCount val="2"/>
                <c:pt idx="0">
                  <c:v>0</c:v>
                </c:pt>
                <c:pt idx="1">
                  <c:v>1.2662691670577635E-2</c:v>
                </c:pt>
              </c:numCache>
            </c:numRef>
          </c:yVal>
          <c:smooth val="1"/>
        </c:ser>
        <c:dLbls>
          <c:showLegendKey val="0"/>
          <c:showVal val="0"/>
          <c:showCatName val="0"/>
          <c:showSerName val="0"/>
          <c:showPercent val="0"/>
          <c:showBubbleSize val="0"/>
        </c:dLbls>
        <c:axId val="239742496"/>
        <c:axId val="239741936"/>
      </c:scatterChart>
      <c:valAx>
        <c:axId val="239741936"/>
        <c:scaling>
          <c:orientation val="minMax"/>
          <c:max val="1"/>
          <c:min val="-1"/>
        </c:scaling>
        <c:delete val="1"/>
        <c:axPos val="l"/>
        <c:numFmt formatCode="General" sourceLinked="1"/>
        <c:majorTickMark val="out"/>
        <c:minorTickMark val="none"/>
        <c:tickLblPos val="nextTo"/>
        <c:crossAx val="239742496"/>
        <c:crossesAt val="0"/>
        <c:crossBetween val="midCat"/>
      </c:valAx>
      <c:valAx>
        <c:axId val="239742496"/>
        <c:scaling>
          <c:orientation val="minMax"/>
          <c:max val="1"/>
          <c:min val="-1"/>
        </c:scaling>
        <c:delete val="1"/>
        <c:axPos val="b"/>
        <c:numFmt formatCode="General" sourceLinked="1"/>
        <c:majorTickMark val="out"/>
        <c:minorTickMark val="none"/>
        <c:tickLblPos val="nextTo"/>
        <c:crossAx val="239741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0.9996913014734925</c:v>
                </c:pt>
              </c:numCache>
            </c:numRef>
          </c:xVal>
          <c:yVal>
            <c:numRef>
              <c:f>'SIG (8)'!$R$9:$R$10</c:f>
              <c:numCache>
                <c:formatCode>General</c:formatCode>
                <c:ptCount val="2"/>
                <c:pt idx="0">
                  <c:v>0</c:v>
                </c:pt>
                <c:pt idx="1">
                  <c:v>2.4845558118799765E-2</c:v>
                </c:pt>
              </c:numCache>
            </c:numRef>
          </c:yVal>
          <c:smooth val="1"/>
        </c:ser>
        <c:dLbls>
          <c:showLegendKey val="0"/>
          <c:showVal val="0"/>
          <c:showCatName val="0"/>
          <c:showSerName val="0"/>
          <c:showPercent val="0"/>
          <c:showBubbleSize val="0"/>
        </c:dLbls>
        <c:axId val="239745856"/>
        <c:axId val="239745296"/>
      </c:scatterChart>
      <c:valAx>
        <c:axId val="239745296"/>
        <c:scaling>
          <c:orientation val="minMax"/>
          <c:max val="1"/>
          <c:min val="-1"/>
        </c:scaling>
        <c:delete val="1"/>
        <c:axPos val="l"/>
        <c:numFmt formatCode="General" sourceLinked="1"/>
        <c:majorTickMark val="out"/>
        <c:minorTickMark val="none"/>
        <c:tickLblPos val="nextTo"/>
        <c:crossAx val="239745856"/>
        <c:crossesAt val="0"/>
        <c:crossBetween val="midCat"/>
      </c:valAx>
      <c:valAx>
        <c:axId val="239745856"/>
        <c:scaling>
          <c:orientation val="minMax"/>
          <c:max val="1"/>
          <c:min val="-1"/>
        </c:scaling>
        <c:delete val="1"/>
        <c:axPos val="b"/>
        <c:numFmt formatCode="General" sourceLinked="1"/>
        <c:majorTickMark val="out"/>
        <c:minorTickMark val="none"/>
        <c:tickLblPos val="nextTo"/>
        <c:crossAx val="2397452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226956128"/>
        <c:axId val="226955568"/>
      </c:scatterChart>
      <c:valAx>
        <c:axId val="226955568"/>
        <c:scaling>
          <c:orientation val="minMax"/>
          <c:max val="1"/>
          <c:min val="-1"/>
        </c:scaling>
        <c:delete val="1"/>
        <c:axPos val="l"/>
        <c:numFmt formatCode="General" sourceLinked="1"/>
        <c:majorTickMark val="out"/>
        <c:minorTickMark val="none"/>
        <c:tickLblPos val="nextTo"/>
        <c:crossAx val="226956128"/>
        <c:crossesAt val="0"/>
        <c:crossBetween val="midCat"/>
      </c:valAx>
      <c:valAx>
        <c:axId val="226956128"/>
        <c:scaling>
          <c:orientation val="minMax"/>
          <c:max val="1"/>
          <c:min val="-1"/>
        </c:scaling>
        <c:delete val="1"/>
        <c:axPos val="b"/>
        <c:numFmt formatCode="General" sourceLinked="1"/>
        <c:majorTickMark val="out"/>
        <c:minorTickMark val="none"/>
        <c:tickLblPos val="nextTo"/>
        <c:crossAx val="2269555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0.99878902470459574</c:v>
                </c:pt>
              </c:numCache>
            </c:numRef>
          </c:xVal>
          <c:yVal>
            <c:numRef>
              <c:f>'SIG (8)'!$V$5:$V$6</c:f>
              <c:numCache>
                <c:formatCode>General</c:formatCode>
                <c:ptCount val="2"/>
                <c:pt idx="0">
                  <c:v>0</c:v>
                </c:pt>
                <c:pt idx="1">
                  <c:v>4.919841592614968E-2</c:v>
                </c:pt>
              </c:numCache>
            </c:numRef>
          </c:yVal>
          <c:smooth val="1"/>
        </c:ser>
        <c:dLbls>
          <c:showLegendKey val="0"/>
          <c:showVal val="0"/>
          <c:showCatName val="0"/>
          <c:showSerName val="0"/>
          <c:showPercent val="0"/>
          <c:showBubbleSize val="0"/>
        </c:dLbls>
        <c:axId val="239749216"/>
        <c:axId val="239748656"/>
      </c:scatterChart>
      <c:valAx>
        <c:axId val="239748656"/>
        <c:scaling>
          <c:orientation val="minMax"/>
          <c:max val="1"/>
          <c:min val="-1"/>
        </c:scaling>
        <c:delete val="1"/>
        <c:axPos val="l"/>
        <c:numFmt formatCode="General" sourceLinked="1"/>
        <c:majorTickMark val="out"/>
        <c:minorTickMark val="none"/>
        <c:tickLblPos val="nextTo"/>
        <c:crossAx val="239749216"/>
        <c:crossesAt val="0"/>
        <c:crossBetween val="midCat"/>
      </c:valAx>
      <c:valAx>
        <c:axId val="239749216"/>
        <c:scaling>
          <c:orientation val="minMax"/>
          <c:max val="1"/>
          <c:min val="-1"/>
        </c:scaling>
        <c:delete val="1"/>
        <c:axPos val="b"/>
        <c:numFmt formatCode="General" sourceLinked="1"/>
        <c:majorTickMark val="out"/>
        <c:minorTickMark val="none"/>
        <c:tickLblPos val="nextTo"/>
        <c:crossAx val="2397486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-1</c:v>
                </c:pt>
              </c:numCache>
            </c:numRef>
          </c:xVal>
          <c:yVal>
            <c:numRef>
              <c:f>Aplicación!$Y$9:$Y$10</c:f>
              <c:numCache>
                <c:formatCode>General</c:formatCode>
                <c:ptCount val="2"/>
                <c:pt idx="0">
                  <c:v>0</c:v>
                </c:pt>
                <c:pt idx="1">
                  <c:v>0</c:v>
                </c:pt>
              </c:numCache>
            </c:numRef>
          </c:yVal>
          <c:smooth val="1"/>
        </c:ser>
        <c:dLbls>
          <c:showLegendKey val="0"/>
          <c:showVal val="0"/>
          <c:showCatName val="0"/>
          <c:showSerName val="0"/>
          <c:showPercent val="0"/>
          <c:showBubbleSize val="0"/>
        </c:dLbls>
        <c:axId val="239752576"/>
        <c:axId val="239752016"/>
      </c:scatterChart>
      <c:valAx>
        <c:axId val="239752016"/>
        <c:scaling>
          <c:orientation val="minMax"/>
          <c:max val="1"/>
          <c:min val="-1"/>
        </c:scaling>
        <c:delete val="1"/>
        <c:axPos val="l"/>
        <c:numFmt formatCode="General" sourceLinked="1"/>
        <c:majorTickMark val="out"/>
        <c:minorTickMark val="none"/>
        <c:tickLblPos val="nextTo"/>
        <c:crossAx val="239752576"/>
        <c:crossesAt val="0"/>
        <c:crossBetween val="midCat"/>
      </c:valAx>
      <c:valAx>
        <c:axId val="239752576"/>
        <c:scaling>
          <c:orientation val="minMax"/>
          <c:max val="1"/>
          <c:min val="-1"/>
        </c:scaling>
        <c:delete val="1"/>
        <c:axPos val="b"/>
        <c:numFmt formatCode="General" sourceLinked="1"/>
        <c:majorTickMark val="out"/>
        <c:minorTickMark val="none"/>
        <c:tickLblPos val="nextTo"/>
        <c:crossAx val="239752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0.95209655408376803</c:v>
                </c:pt>
              </c:numCache>
            </c:numRef>
          </c:xVal>
          <c:yVal>
            <c:numRef>
              <c:f>Aplicación!$U$9:$U$10</c:f>
              <c:numCache>
                <c:formatCode>General</c:formatCode>
                <c:ptCount val="2"/>
                <c:pt idx="0">
                  <c:v>0</c:v>
                </c:pt>
                <c:pt idx="1">
                  <c:v>0.30579756654004714</c:v>
                </c:pt>
              </c:numCache>
            </c:numRef>
          </c:yVal>
          <c:smooth val="1"/>
        </c:ser>
        <c:dLbls>
          <c:showLegendKey val="0"/>
          <c:showVal val="0"/>
          <c:showCatName val="0"/>
          <c:showSerName val="0"/>
          <c:showPercent val="0"/>
          <c:showBubbleSize val="0"/>
        </c:dLbls>
        <c:axId val="241428768"/>
        <c:axId val="241428208"/>
      </c:scatterChart>
      <c:valAx>
        <c:axId val="241428208"/>
        <c:scaling>
          <c:orientation val="minMax"/>
          <c:max val="1"/>
          <c:min val="-1"/>
        </c:scaling>
        <c:delete val="1"/>
        <c:axPos val="l"/>
        <c:numFmt formatCode="General" sourceLinked="1"/>
        <c:majorTickMark val="out"/>
        <c:minorTickMark val="none"/>
        <c:tickLblPos val="nextTo"/>
        <c:crossAx val="241428768"/>
        <c:crossesAt val="0"/>
        <c:crossBetween val="midCat"/>
      </c:valAx>
      <c:valAx>
        <c:axId val="241428768"/>
        <c:scaling>
          <c:orientation val="minMax"/>
          <c:max val="1"/>
          <c:min val="-1"/>
        </c:scaling>
        <c:delete val="1"/>
        <c:axPos val="b"/>
        <c:numFmt formatCode="General" sourceLinked="1"/>
        <c:majorTickMark val="out"/>
        <c:minorTickMark val="none"/>
        <c:tickLblPos val="nextTo"/>
        <c:crossAx val="2414282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0.90096886790241903</c:v>
                </c:pt>
              </c:numCache>
            </c:numRef>
          </c:xVal>
          <c:yVal>
            <c:numRef>
              <c:f>Aplicación!$Y$5:$Y$6</c:f>
              <c:numCache>
                <c:formatCode>General</c:formatCode>
                <c:ptCount val="2"/>
                <c:pt idx="0">
                  <c:v>0</c:v>
                </c:pt>
                <c:pt idx="1">
                  <c:v>0.43388373911755823</c:v>
                </c:pt>
              </c:numCache>
            </c:numRef>
          </c:yVal>
          <c:smooth val="1"/>
        </c:ser>
        <c:dLbls>
          <c:showLegendKey val="0"/>
          <c:showVal val="0"/>
          <c:showCatName val="0"/>
          <c:showSerName val="0"/>
          <c:showPercent val="0"/>
          <c:showBubbleSize val="0"/>
        </c:dLbls>
        <c:axId val="241432128"/>
        <c:axId val="241431568"/>
      </c:scatterChart>
      <c:valAx>
        <c:axId val="241431568"/>
        <c:scaling>
          <c:orientation val="minMax"/>
          <c:max val="1"/>
          <c:min val="-1"/>
        </c:scaling>
        <c:delete val="1"/>
        <c:axPos val="l"/>
        <c:numFmt formatCode="General" sourceLinked="1"/>
        <c:majorTickMark val="out"/>
        <c:minorTickMark val="none"/>
        <c:tickLblPos val="nextTo"/>
        <c:crossAx val="241432128"/>
        <c:crossesAt val="0"/>
        <c:crossBetween val="midCat"/>
      </c:valAx>
      <c:valAx>
        <c:axId val="241432128"/>
        <c:scaling>
          <c:orientation val="minMax"/>
          <c:max val="1"/>
          <c:min val="-1"/>
        </c:scaling>
        <c:delete val="1"/>
        <c:axPos val="b"/>
        <c:numFmt formatCode="General" sourceLinked="1"/>
        <c:majorTickMark val="out"/>
        <c:minorTickMark val="none"/>
        <c:tickLblPos val="nextTo"/>
        <c:crossAx val="2414315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1</c:v>
                </c:pt>
              </c:numCache>
            </c:numRef>
          </c:xVal>
          <c:yVal>
            <c:numRef>
              <c:f>Aplicación!$AB$5:$AB$6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2635776"/>
        <c:axId val="242635216"/>
      </c:scatterChart>
      <c:valAx>
        <c:axId val="242635216"/>
        <c:scaling>
          <c:orientation val="minMax"/>
          <c:max val="1"/>
          <c:min val="-1"/>
        </c:scaling>
        <c:delete val="1"/>
        <c:axPos val="l"/>
        <c:numFmt formatCode="General" sourceLinked="1"/>
        <c:majorTickMark val="out"/>
        <c:minorTickMark val="none"/>
        <c:tickLblPos val="nextTo"/>
        <c:crossAx val="242635776"/>
        <c:crossesAt val="0"/>
        <c:crossBetween val="midCat"/>
      </c:valAx>
      <c:valAx>
        <c:axId val="242635776"/>
        <c:scaling>
          <c:orientation val="minMax"/>
          <c:max val="1"/>
          <c:min val="-1"/>
        </c:scaling>
        <c:delete val="1"/>
        <c:axPos val="b"/>
        <c:numFmt formatCode="General" sourceLinked="1"/>
        <c:majorTickMark val="out"/>
        <c:minorTickMark val="none"/>
        <c:tickLblPos val="nextTo"/>
        <c:crossAx val="242635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1</c:v>
                </c:pt>
              </c:numCache>
            </c:numRef>
          </c:xVal>
          <c:yVal>
            <c:numRef>
              <c:f>'G Humana'!$Y$9:$Y$10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2639136"/>
        <c:axId val="242638576"/>
      </c:scatterChart>
      <c:valAx>
        <c:axId val="242638576"/>
        <c:scaling>
          <c:orientation val="minMax"/>
          <c:max val="1"/>
          <c:min val="-1"/>
        </c:scaling>
        <c:delete val="1"/>
        <c:axPos val="l"/>
        <c:numFmt formatCode="General" sourceLinked="1"/>
        <c:majorTickMark val="out"/>
        <c:minorTickMark val="none"/>
        <c:tickLblPos val="nextTo"/>
        <c:crossAx val="242639136"/>
        <c:crossesAt val="0"/>
        <c:crossBetween val="midCat"/>
      </c:valAx>
      <c:valAx>
        <c:axId val="242639136"/>
        <c:scaling>
          <c:orientation val="minMax"/>
          <c:max val="1"/>
          <c:min val="-1"/>
        </c:scaling>
        <c:delete val="1"/>
        <c:axPos val="b"/>
        <c:numFmt formatCode="General" sourceLinked="1"/>
        <c:majorTickMark val="out"/>
        <c:minorTickMark val="none"/>
        <c:tickLblPos val="nextTo"/>
        <c:crossAx val="2426385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0.9997806834748455</c:v>
                </c:pt>
              </c:numCache>
            </c:numRef>
          </c:xVal>
          <c:yVal>
            <c:numRef>
              <c:f>'G Humana'!$U$9:$U$10</c:f>
              <c:numCache>
                <c:formatCode>General</c:formatCode>
                <c:ptCount val="2"/>
                <c:pt idx="0">
                  <c:v>0</c:v>
                </c:pt>
                <c:pt idx="1">
                  <c:v>2.094241988335711E-2</c:v>
                </c:pt>
              </c:numCache>
            </c:numRef>
          </c:yVal>
          <c:smooth val="1"/>
        </c:ser>
        <c:dLbls>
          <c:showLegendKey val="0"/>
          <c:showVal val="0"/>
          <c:showCatName val="0"/>
          <c:showSerName val="0"/>
          <c:showPercent val="0"/>
          <c:showBubbleSize val="0"/>
        </c:dLbls>
        <c:axId val="242642496"/>
        <c:axId val="242641936"/>
      </c:scatterChart>
      <c:valAx>
        <c:axId val="242641936"/>
        <c:scaling>
          <c:orientation val="minMax"/>
          <c:max val="1"/>
          <c:min val="-1"/>
        </c:scaling>
        <c:delete val="1"/>
        <c:axPos val="l"/>
        <c:numFmt formatCode="General" sourceLinked="1"/>
        <c:majorTickMark val="out"/>
        <c:minorTickMark val="none"/>
        <c:tickLblPos val="nextTo"/>
        <c:crossAx val="242642496"/>
        <c:crossesAt val="0"/>
        <c:crossBetween val="midCat"/>
      </c:valAx>
      <c:valAx>
        <c:axId val="242642496"/>
        <c:scaling>
          <c:orientation val="minMax"/>
          <c:max val="1"/>
          <c:min val="-1"/>
        </c:scaling>
        <c:delete val="1"/>
        <c:axPos val="b"/>
        <c:numFmt formatCode="General" sourceLinked="1"/>
        <c:majorTickMark val="out"/>
        <c:minorTickMark val="none"/>
        <c:tickLblPos val="nextTo"/>
        <c:crossAx val="24264193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0.95796030766303031</c:v>
                </c:pt>
              </c:numCache>
            </c:numRef>
          </c:xVal>
          <c:yVal>
            <c:numRef>
              <c:f>'G Humana'!$Y$5:$Y$6</c:f>
              <c:numCache>
                <c:formatCode>General</c:formatCode>
                <c:ptCount val="2"/>
                <c:pt idx="0">
                  <c:v>0</c:v>
                </c:pt>
                <c:pt idx="1">
                  <c:v>0.28690076497310424</c:v>
                </c:pt>
              </c:numCache>
            </c:numRef>
          </c:yVal>
          <c:smooth val="1"/>
        </c:ser>
        <c:dLbls>
          <c:showLegendKey val="0"/>
          <c:showVal val="0"/>
          <c:showCatName val="0"/>
          <c:showSerName val="0"/>
          <c:showPercent val="0"/>
          <c:showBubbleSize val="0"/>
        </c:dLbls>
        <c:axId val="242645856"/>
        <c:axId val="242645296"/>
      </c:scatterChart>
      <c:valAx>
        <c:axId val="242645296"/>
        <c:scaling>
          <c:orientation val="minMax"/>
          <c:max val="1"/>
          <c:min val="-1"/>
        </c:scaling>
        <c:delete val="1"/>
        <c:axPos val="l"/>
        <c:numFmt formatCode="General" sourceLinked="1"/>
        <c:majorTickMark val="out"/>
        <c:minorTickMark val="none"/>
        <c:tickLblPos val="nextTo"/>
        <c:crossAx val="242645856"/>
        <c:crossesAt val="0"/>
        <c:crossBetween val="midCat"/>
      </c:valAx>
      <c:valAx>
        <c:axId val="242645856"/>
        <c:scaling>
          <c:orientation val="minMax"/>
          <c:max val="1"/>
          <c:min val="-1"/>
        </c:scaling>
        <c:delete val="1"/>
        <c:axPos val="b"/>
        <c:numFmt formatCode="General" sourceLinked="1"/>
        <c:majorTickMark val="out"/>
        <c:minorTickMark val="none"/>
        <c:tickLblPos val="nextTo"/>
        <c:crossAx val="2426452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2649216"/>
        <c:axId val="242648656"/>
      </c:scatterChart>
      <c:valAx>
        <c:axId val="242648656"/>
        <c:scaling>
          <c:orientation val="minMax"/>
          <c:max val="1"/>
          <c:min val="-1"/>
        </c:scaling>
        <c:delete val="1"/>
        <c:axPos val="l"/>
        <c:numFmt formatCode="General" sourceLinked="1"/>
        <c:majorTickMark val="out"/>
        <c:minorTickMark val="none"/>
        <c:tickLblPos val="nextTo"/>
        <c:crossAx val="242649216"/>
        <c:crossesAt val="0"/>
        <c:crossBetween val="midCat"/>
      </c:valAx>
      <c:valAx>
        <c:axId val="242649216"/>
        <c:scaling>
          <c:orientation val="minMax"/>
          <c:max val="1"/>
          <c:min val="-1"/>
        </c:scaling>
        <c:delete val="1"/>
        <c:axPos val="b"/>
        <c:numFmt formatCode="General" sourceLinked="1"/>
        <c:majorTickMark val="out"/>
        <c:minorTickMark val="none"/>
        <c:tickLblPos val="nextTo"/>
        <c:crossAx val="2426486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226959488"/>
        <c:axId val="226958928"/>
      </c:scatterChart>
      <c:valAx>
        <c:axId val="226958928"/>
        <c:scaling>
          <c:orientation val="minMax"/>
          <c:max val="1"/>
          <c:min val="-1"/>
        </c:scaling>
        <c:delete val="1"/>
        <c:axPos val="l"/>
        <c:numFmt formatCode="General" sourceLinked="1"/>
        <c:majorTickMark val="out"/>
        <c:minorTickMark val="none"/>
        <c:tickLblPos val="nextTo"/>
        <c:crossAx val="226959488"/>
        <c:crossesAt val="0"/>
        <c:crossBetween val="midCat"/>
      </c:valAx>
      <c:valAx>
        <c:axId val="226959488"/>
        <c:scaling>
          <c:orientation val="minMax"/>
          <c:max val="1"/>
          <c:min val="-1"/>
        </c:scaling>
        <c:delete val="1"/>
        <c:axPos val="b"/>
        <c:numFmt formatCode="General" sourceLinked="1"/>
        <c:majorTickMark val="out"/>
        <c:minorTickMark val="none"/>
        <c:tickLblPos val="nextTo"/>
        <c:crossAx val="2269589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0.98587937024993233</c:v>
                </c:pt>
              </c:numCache>
            </c:numRef>
          </c:xVal>
          <c:yVal>
            <c:numRef>
              <c:f>SIG!$R$23:$R$24</c:f>
              <c:numCache>
                <c:formatCode>General</c:formatCode>
                <c:ptCount val="2"/>
                <c:pt idx="0">
                  <c:v>0</c:v>
                </c:pt>
                <c:pt idx="1">
                  <c:v>0.16745706110999584</c:v>
                </c:pt>
              </c:numCache>
            </c:numRef>
          </c:yVal>
          <c:smooth val="1"/>
        </c:ser>
        <c:dLbls>
          <c:showLegendKey val="0"/>
          <c:showVal val="0"/>
          <c:showCatName val="0"/>
          <c:showSerName val="0"/>
          <c:showPercent val="0"/>
          <c:showBubbleSize val="0"/>
        </c:dLbls>
        <c:axId val="227287856"/>
        <c:axId val="227287296"/>
      </c:scatterChart>
      <c:valAx>
        <c:axId val="227287296"/>
        <c:scaling>
          <c:orientation val="minMax"/>
          <c:max val="1"/>
          <c:min val="-1"/>
        </c:scaling>
        <c:delete val="1"/>
        <c:axPos val="l"/>
        <c:numFmt formatCode="General" sourceLinked="1"/>
        <c:majorTickMark val="out"/>
        <c:minorTickMark val="none"/>
        <c:tickLblPos val="nextTo"/>
        <c:crossAx val="227287856"/>
        <c:crossesAt val="0"/>
        <c:crossBetween val="midCat"/>
      </c:valAx>
      <c:valAx>
        <c:axId val="227287856"/>
        <c:scaling>
          <c:orientation val="minMax"/>
          <c:max val="1"/>
          <c:min val="-1"/>
        </c:scaling>
        <c:delete val="1"/>
        <c:axPos val="b"/>
        <c:numFmt formatCode="General" sourceLinked="1"/>
        <c:majorTickMark val="out"/>
        <c:minorTickMark val="none"/>
        <c:tickLblPos val="nextTo"/>
        <c:crossAx val="2272872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227291216"/>
        <c:axId val="227290656"/>
      </c:scatterChart>
      <c:valAx>
        <c:axId val="227290656"/>
        <c:scaling>
          <c:orientation val="minMax"/>
          <c:max val="1"/>
          <c:min val="-1"/>
        </c:scaling>
        <c:delete val="1"/>
        <c:axPos val="l"/>
        <c:numFmt formatCode="General" sourceLinked="1"/>
        <c:majorTickMark val="out"/>
        <c:minorTickMark val="none"/>
        <c:tickLblPos val="nextTo"/>
        <c:crossAx val="227291216"/>
        <c:crossesAt val="0"/>
        <c:crossBetween val="midCat"/>
      </c:valAx>
      <c:valAx>
        <c:axId val="227291216"/>
        <c:scaling>
          <c:orientation val="minMax"/>
          <c:max val="1"/>
          <c:min val="-1"/>
        </c:scaling>
        <c:delete val="1"/>
        <c:axPos val="b"/>
        <c:numFmt formatCode="General" sourceLinked="1"/>
        <c:majorTickMark val="out"/>
        <c:minorTickMark val="none"/>
        <c:tickLblPos val="nextTo"/>
        <c:crossAx val="2272906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TRODUCCI&#211;N SIG'!A1"/></Relationships>
</file>

<file path=xl/diagrams/_rels/drawing1.xml.rels><?xml version="1.0" encoding="UTF-8" standalone="yes"?>
<Relationships xmlns="http://schemas.openxmlformats.org/package/2006/relationships"><Relationship Id="rId1" Type="http://schemas.openxmlformats.org/officeDocument/2006/relationships/image" Target="../media/image1.jpeg"/></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solidFill>
          <a:srgbClr val="00B0F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0FC6BC40-C076-4C2D-B4F4-9B1B2DBC4CBC}" type="parTrans" cxnId="{E6F8D6E2-771A-47DE-A0D4-AD8F34F3FF2A}">
      <dgm:prSet/>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custLinFactY="45480" custLinFactNeighborX="-74120" custLinFactNeighborY="100000"/>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A7F3E1-AF91-4A0C-8196-7973E05CA58E}">
      <dsp:nvSpPr>
        <dsp:cNvPr id="0" name=""/>
        <dsp:cNvSpPr/>
      </dsp:nvSpPr>
      <dsp:spPr>
        <a:xfrm>
          <a:off x="0" y="0"/>
          <a:ext cx="5219701" cy="2424113"/>
        </a:xfrm>
        <a:prstGeom prst="roundRect">
          <a:avLst>
            <a:gd name="adj" fmla="val 10000"/>
          </a:avLst>
        </a:prstGeom>
        <a:solidFill>
          <a:srgbClr val="00B0F0"/>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a:schemeClr val="lt1"/>
        </a:fontRef>
      </dsp:style>
      <dsp:txBody>
        <a:bodyPr spcFirstLastPara="0" vert="horz" wrap="square" lIns="170688" tIns="170688" rIns="170688" bIns="170688" numCol="1" spcCol="1270" anchor="ctr" anchorCtr="0">
          <a:noAutofit/>
        </a:bodyPr>
        <a:lstStyle/>
        <a:p>
          <a:pPr lvl="0" algn="ctr" defTabSz="1066800">
            <a:lnSpc>
              <a:spcPct val="90000"/>
            </a:lnSpc>
            <a:spcBef>
              <a:spcPct val="0"/>
            </a:spcBef>
            <a:spcAft>
              <a:spcPct val="35000"/>
            </a:spcAft>
          </a:pPr>
          <a:r>
            <a:rPr lang="es-CO" sz="2400" kern="1200">
              <a:latin typeface="Britannic Bold" panose="020B0903060703020204" pitchFamily="34" charset="0"/>
            </a:rPr>
            <a:t>S</a:t>
          </a:r>
          <a:r>
            <a:rPr lang="es-CO" sz="1600" kern="1200">
              <a:latin typeface="Britannic Bold" panose="020B0903060703020204" pitchFamily="34" charset="0"/>
            </a:rPr>
            <a:t>istema </a:t>
          </a:r>
          <a:r>
            <a:rPr lang="es-CO" sz="2400" kern="1200">
              <a:latin typeface="Britannic Bold" panose="020B0903060703020204" pitchFamily="34" charset="0"/>
            </a:rPr>
            <a:t>I</a:t>
          </a:r>
          <a:r>
            <a:rPr lang="es-CO" sz="1600" kern="1200">
              <a:latin typeface="Britannic Bold" panose="020B0903060703020204" pitchFamily="34" charset="0"/>
            </a:rPr>
            <a:t>ntegrado de </a:t>
          </a:r>
          <a:r>
            <a:rPr lang="es-CO" sz="2400" kern="1200">
              <a:latin typeface="Britannic Bold" panose="020B0903060703020204" pitchFamily="34" charset="0"/>
            </a:rPr>
            <a:t>G</a:t>
          </a:r>
          <a:r>
            <a:rPr lang="es-CO" sz="1600" kern="1200">
              <a:latin typeface="Britannic Bold" panose="020B0903060703020204" pitchFamily="34" charset="0"/>
            </a:rPr>
            <a:t>estión</a:t>
          </a:r>
        </a:p>
      </dsp:txBody>
      <dsp:txXfrm>
        <a:off x="0" y="969645"/>
        <a:ext cx="5219701" cy="969645"/>
      </dsp:txXfrm>
    </dsp:sp>
    <dsp:sp modelId="{F389A85F-3D6F-4766-88C3-6F1532C58758}">
      <dsp:nvSpPr>
        <dsp:cNvPr id="0" name=""/>
        <dsp:cNvSpPr/>
      </dsp:nvSpPr>
      <dsp:spPr>
        <a:xfrm>
          <a:off x="2206235" y="145446"/>
          <a:ext cx="807229" cy="807229"/>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0" r="-20000"/>
          </a:stretch>
        </a:blip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 modelId="{910F7DE4-1558-40E0-B9B5-6F2DAA56EFCF}">
      <dsp:nvSpPr>
        <dsp:cNvPr id="0" name=""/>
        <dsp:cNvSpPr/>
      </dsp:nvSpPr>
      <dsp:spPr>
        <a:xfrm>
          <a:off x="208788" y="1939290"/>
          <a:ext cx="4802124" cy="363616"/>
        </a:xfrm>
        <a:prstGeom prst="leftRightArrow">
          <a:avLst/>
        </a:prstGeom>
        <a:solidFill>
          <a:schemeClr val="accent4">
            <a:tint val="40000"/>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60.xm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s>
</file>

<file path=xl/drawings/_rels/drawing11.xml.rels><?xml version="1.0" encoding="UTF-8" standalone="yes"?>
<Relationships xmlns="http://schemas.openxmlformats.org/package/2006/relationships"><Relationship Id="rId8" Type="http://schemas.openxmlformats.org/officeDocument/2006/relationships/hyperlink" Target="http://intranet.minjusticia.gov.co/Portals/0/SIG/Indicadores_de_Proceso/Aplicaci%C3%B3n/Internacionales/2014/Entregas%20efectivas%20en%20extradicion.xlsx" TargetMode="External"/><Relationship Id="rId13" Type="http://schemas.openxmlformats.org/officeDocument/2006/relationships/hyperlink" Target="http://intranet.minjusticia.gov.co/Portals/0/SIG/Indicadores_de_Proceso/Aplicaci%C3%B3n/Acceso/2014/Casas%20de%20justicia%20en%20operaci%C3%B3n.xlsx" TargetMode="External"/><Relationship Id="rId18" Type="http://schemas.openxmlformats.org/officeDocument/2006/relationships/hyperlink" Target="http://intranet.minjusticia.gov.co/Portals/0/SIG/Indicadores_de_Proceso/Aplicaci%C3%B3n/Estrategia/2014/Generaci%C3%B3n%20de%20Conocimiento%20sobre%20Drogas%20-%20Cuarto%20Trimestre%202014.xlsx" TargetMode="External"/><Relationship Id="rId3" Type="http://schemas.openxmlformats.org/officeDocument/2006/relationships/chart" Target="../charts/chart63.xml"/><Relationship Id="rId21" Type="http://schemas.openxmlformats.org/officeDocument/2006/relationships/hyperlink" Target="http://intranet.minjusticia.gov.co/Portals/0/SIG/Indicadores_de_Proceso/Aplicaci%C3%B3n/Estrategia/2014/Proceso%20de%20Legalizaci%C3%B3n%20y%20Titulaci%C3%B3n%20de%20Tierras%20-%20CuartoTrimestre%202015.xlsx" TargetMode="External"/><Relationship Id="rId7" Type="http://schemas.openxmlformats.org/officeDocument/2006/relationships/hyperlink" Target="http://intranet.minjusticia.gov.co/LinkClick.aspx?fileticket=OylbHwrMmmM%3d&amp;portalid=0" TargetMode="External"/><Relationship Id="rId12" Type="http://schemas.openxmlformats.org/officeDocument/2006/relationships/hyperlink" Target="http://intranet.minjusticia.gov.co/Portals/0/SIG/Indicadores_de_Proceso/Aplicaci%C3%B3n/Acceso/2014/Eficiencia%20en%20la%20respuesta%20a%20las%20solicitudes%20de%20autorizaci%C3%B3n.xlsx" TargetMode="External"/><Relationship Id="rId17" Type="http://schemas.openxmlformats.org/officeDocument/2006/relationships/hyperlink" Target="http://intranet.minjusticia.gov.co/Portals/0/SIG/Indicadores_de_Proceso/Aplicaci%C3%B3n/Estrategia/2014/Consejo%20Seccional%20Estupefacientes,%20Comite%20Dptal%20de%20Drogas%20y%20Capacitaciones%20-%20Cuarto%20Trimestre%202014.xlsx" TargetMode="External"/><Relationship Id="rId2" Type="http://schemas.openxmlformats.org/officeDocument/2006/relationships/chart" Target="../charts/chart62.xml"/><Relationship Id="rId16" Type="http://schemas.openxmlformats.org/officeDocument/2006/relationships/hyperlink" Target="http://intranet.minjusticia.gov.co/Portals/0/SIG/Indicadores_de_Proceso/Aplicaci%C3%B3n/Estrategia/2014/Sistema%20de%20informaci%C3%B3n%20del%20Observatorio%20de%20Drogas%20de%20Colombia%20%E2%80%93OD-%20ODC%20-%20Cuarto%20Trimestre%202014.xlsx" TargetMode="External"/><Relationship Id="rId20" Type="http://schemas.openxmlformats.org/officeDocument/2006/relationships/hyperlink" Target="http://intranet.minjusticia.gov.co/Portals/0/SIG/Indicadores_de_Proceso/Aplicaci%C3%B3n/Estrategia/2014/Entes%20Territoriales%20Asesorados%20y%20Acompa%C3%B1ados%20-%20Cuarto%20Trimestre%202014.xlsx" TargetMode="External"/><Relationship Id="rId1" Type="http://schemas.openxmlformats.org/officeDocument/2006/relationships/chart" Target="../charts/chart61.xml"/><Relationship Id="rId6" Type="http://schemas.openxmlformats.org/officeDocument/2006/relationships/chart" Target="../charts/chart64.xml"/><Relationship Id="rId11" Type="http://schemas.openxmlformats.org/officeDocument/2006/relationships/hyperlink" Target="http://intranet.minjusticia.gov.co/Portals/0/SIG/Indicadores_de_Proceso/Aplicaci%C3%B3n/Acceso/2014/Centros%20de%20convivencia%20ciudadana%20en%20operaci%C3%B3n.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Aplicaci%C3%B3n/Acceso/2014/Atenci%C3%B3n%20de%20solicitudes%20de%20otorgamiento.xlsx" TargetMode="External"/><Relationship Id="rId10" Type="http://schemas.openxmlformats.org/officeDocument/2006/relationships/hyperlink" Target="http://intranet.minjusticia.gov.co/Portals/0/SIG/Indicadores_de_Proceso/Aplicaci%C3%B3n/Acceso/2014/Atenci%C3%B3n%20de%20solicitudes%20de%20autorizaci%C3%B3n.xlsx" TargetMode="External"/><Relationship Id="rId19" Type="http://schemas.openxmlformats.org/officeDocument/2006/relationships/hyperlink" Target="http://intranet.minjusticia.gov.co/Portals/0/SIG/Indicadores_de_Proceso/Aplicaci%C3%B3n/Estrategia/2014/Proyectos%20de%20Desarrollo%20Alternativo%20-%20Cuarto%20Trimestre%202014.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Aplicaci%C3%B3n/Internacionales/2014/Requerimientos%20en%20materia%20de%20cooperaci%C3%B3n%20judicial%20de%20autoridades%20Nacionales%20y%20Extranjeras.xlsx" TargetMode="External"/><Relationship Id="rId14" Type="http://schemas.openxmlformats.org/officeDocument/2006/relationships/hyperlink" Target="http://intranet.minjusticia.gov.co/Portals/0/SIG/Indicadores_de_Proceso/Aplicaci%C3%B3n/Acceso/2014/N%C3%BAmero%20de%20municipios%20con%20procesos%20de%20fortalecimiento.xlsx" TargetMode="External"/><Relationship Id="rId22" Type="http://schemas.openxmlformats.org/officeDocument/2006/relationships/hyperlink" Target="#'SIG (6)'!A1"/></Relationships>
</file>

<file path=xl/drawings/_rels/drawing13.xml.rels><?xml version="1.0" encoding="UTF-8" standalone="yes"?>
<Relationships xmlns="http://schemas.openxmlformats.org/package/2006/relationships"><Relationship Id="rId8" Type="http://schemas.openxmlformats.org/officeDocument/2006/relationships/hyperlink" Target="http://intranet.minjusticia.gov.co/Portals/0/SIG/Indicadores_de_Proceso/Humano/Disciplinarios/2014/%C3%8Dndice%20de%20quejas%20e%20informes%20tramitados.xlsx" TargetMode="External"/><Relationship Id="rId13" Type="http://schemas.openxmlformats.org/officeDocument/2006/relationships/hyperlink" Target="http://intranet.minjusticia.gov.co/Portals/0/SIG/Indicadores_de_Proceso/Humano/Administraci%C3%B3n/2014/Liquidaci%C3%B3n%20y%20tr%C3%A1mite%20de%20n%C3%B3mina.xlsx" TargetMode="External"/><Relationship Id="rId18" Type="http://schemas.openxmlformats.org/officeDocument/2006/relationships/hyperlink" Target="http://intranet.minjusticia.gov.co/Portals/0/SIG/Indicadores_de_Proceso/Humano/Desarrollo/2014/Programa%20de%20Bienestar%20elaborado%20y%20aprobado.xlsx" TargetMode="External"/><Relationship Id="rId3" Type="http://schemas.openxmlformats.org/officeDocument/2006/relationships/chart" Target="../charts/chart67.xml"/><Relationship Id="rId21" Type="http://schemas.openxmlformats.org/officeDocument/2006/relationships/hyperlink" Target="http://intranet.minjusticia.gov.co/LinkClick.aspx?fileticket=19OJlY5Fn7E%3d&amp;portalid=0" TargetMode="External"/><Relationship Id="rId7" Type="http://schemas.openxmlformats.org/officeDocument/2006/relationships/hyperlink" Target="#'SIG (7)'!A1"/><Relationship Id="rId12" Type="http://schemas.openxmlformats.org/officeDocument/2006/relationships/hyperlink" Target="http://intranet.minjusticia.gov.co/Portals/0/SIG/Indicadores_de_Proceso/Humano/Administraci%C3%B3n/2014/Atencion%20de%20requerimientos%20Info%20Laboral.xlsx" TargetMode="External"/><Relationship Id="rId17" Type="http://schemas.openxmlformats.org/officeDocument/2006/relationships/hyperlink" Target="http://intranet.minjusticia.gov.co/Portals/0/SIG/Indicadores_de_Proceso/Humano/Administraci%C3%B3n/2014/Evaluaciones%20de%20desempe%C3%B1o%20ordinarias%20consolidadas.xlsx" TargetMode="External"/><Relationship Id="rId2" Type="http://schemas.openxmlformats.org/officeDocument/2006/relationships/chart" Target="../charts/chart66.xml"/><Relationship Id="rId16" Type="http://schemas.openxmlformats.org/officeDocument/2006/relationships/hyperlink" Target="http://intranet.minjusticia.gov.co/Portals/0/SIG/Indicadores_de_Proceso/Humano/Administraci%C3%B3n/2014/Porcentaje%20de%20solicitudes%20de%20primas%20t%C3%A9cnicas.xlsx" TargetMode="External"/><Relationship Id="rId20" Type="http://schemas.openxmlformats.org/officeDocument/2006/relationships/hyperlink" Target="http://intranet.minjusticia.gov.co/Portals/0/SIG/Indicadores_de_Proceso/Humano/Desarrollo/2014/Programa%20de%20Bienestar%20ejecutado.xlsx" TargetMode="External"/><Relationship Id="rId1" Type="http://schemas.openxmlformats.org/officeDocument/2006/relationships/chart" Target="../charts/chart65.xml"/><Relationship Id="rId6" Type="http://schemas.openxmlformats.org/officeDocument/2006/relationships/chart" Target="../charts/chart68.xml"/><Relationship Id="rId11" Type="http://schemas.openxmlformats.org/officeDocument/2006/relationships/hyperlink" Target="http://intranet.minjusticia.gov.co/Portals/0/SIG/Indicadores_de_Proceso/Humano/Disciplinarios/2014/Desarrollo%20del%20proceso%20disciplinario.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Humano/Administraci%C3%B3n/2014/Comisiones%20de%20servicios%20tramitadas.xlsx" TargetMode="External"/><Relationship Id="rId23" Type="http://schemas.openxmlformats.org/officeDocument/2006/relationships/hyperlink" Target="http://intranet.minjusticia.gov.co/Portals/0/SIG/Indicadores_de_Proceso/Humano/Desarrollo/2014/Cobertura%20PIC%20ejecutado.xlsx" TargetMode="External"/><Relationship Id="rId10" Type="http://schemas.openxmlformats.org/officeDocument/2006/relationships/hyperlink" Target="http://intranet.minjusticia.gov.co/Portals/0/SIG/Indicadores_de_Proceso/Humano/Disciplinarios/2014/Cumplimiento%20del%20t%C3%A9rmino%20legal%20IP.xlsx" TargetMode="External"/><Relationship Id="rId19" Type="http://schemas.openxmlformats.org/officeDocument/2006/relationships/hyperlink" Target="http://intranet.minjusticia.gov.co/Portals/0/SIG/Indicadores_de_Proceso/Humano/Desarrollo/2014/PIC%20elaborado%20y%20aprobado.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Humano/Disciplinarios/2014/Cumplimiento%20del%20t%C3%A9rmino%20legal%20ID.xlsx" TargetMode="External"/><Relationship Id="rId14" Type="http://schemas.openxmlformats.org/officeDocument/2006/relationships/hyperlink" Target="http://intranet.minjusticia.gov.co/Portals/0/SIG/Indicadores_de_Proceso/Humano/Administraci%C3%B3n/2014/Tr%C3%A1mite%20Vinculaci%C3%B3n%20funcionarios.xlsx" TargetMode="External"/><Relationship Id="rId22" Type="http://schemas.openxmlformats.org/officeDocument/2006/relationships/hyperlink" Target="http://intranet.minjusticia.gov.co/Portals/0/SIG/Indicadores_de_Proceso/Humano/Desarrollo/2014/Cobertura%20Programa%20Bienestar%20ejecutado.xls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8"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6" Type="http://schemas.openxmlformats.org/officeDocument/2006/relationships/chart" Target="../charts/chart33.xml"/><Relationship Id="rId21" Type="http://schemas.openxmlformats.org/officeDocument/2006/relationships/chart" Target="../charts/chart28.xml"/><Relationship Id="rId42" Type="http://schemas.openxmlformats.org/officeDocument/2006/relationships/hyperlink" Target="http://intranet.minjusticia.gov.co/Portals/0/SIG/Indicadores_de_Proceso/Contractual/2014/Porcentaje%20de%20Cumplimiento%20cronogramas%20iniciales%20en%20procesos%20p%C3%BAblicos%20de%20selecci%C3%B3n%20-%20sobre%20solicitudes%20presentadas.xlsx" TargetMode="External"/><Relationship Id="rId47" Type="http://schemas.openxmlformats.org/officeDocument/2006/relationships/hyperlink" Target="http://intranet.minjusticia.gov.co/Portals/0/SIG/Indicadores_de_Proceso/Documental/2014/G.D.%20Tablas%20de%20retenci%C3%B3n%20documental.xlsx" TargetMode="External"/><Relationship Id="rId63" Type="http://schemas.openxmlformats.org/officeDocument/2006/relationships/hyperlink" Target="http://intranet.minjusticia.gov.co/Portals/0/SIG/Indicadores_de_Proceso/Inspecci%C3%B3n/2014/porcentaje%20de%20centros%20con%20diagnostico2.xlsx" TargetMode="External"/><Relationship Id="rId68" Type="http://schemas.openxmlformats.org/officeDocument/2006/relationships/hyperlink" Target="#'G Humana'!A1"/><Relationship Id="rId7" Type="http://schemas.openxmlformats.org/officeDocument/2006/relationships/hyperlink" Target="http://intranet.minjusticia.gov.co/Portals/0/SIG/Indicadores_de_Proceso/Dise%C3%B1o/2014/Porcentaje%20de%20avance%20de%20elaboraci%C3%B3n%20o%20revisi%C3%B3n%20o%20actos%20administrativos.xlsx" TargetMode="External"/><Relationship Id="rId71" Type="http://schemas.openxmlformats.org/officeDocument/2006/relationships/hyperlink" Target="http://intranet.minjusticia.gov.co/Portals/0/SIG/Indicadores_de_Proceso/Mejoramiento/2014/Desempe%C3%B1o%20del%20Sistema%20Integrado%20de%20Gesti%C3%B3n.xlsx" TargetMode="External"/><Relationship Id="rId2" Type="http://schemas.openxmlformats.org/officeDocument/2006/relationships/chart" Target="../charts/chart21.xml"/><Relationship Id="rId16" Type="http://schemas.openxmlformats.org/officeDocument/2006/relationships/hyperlink" Target="http://intranet.minjusticia.gov.co/Portals/0/SIG/Indicadores_de_Proceso/Informaci%C3%B3n/2014/Accesibilidad%20de%20la%20informacion.xlsx" TargetMode="External"/><Relationship Id="rId29" Type="http://schemas.openxmlformats.org/officeDocument/2006/relationships/chart" Target="../charts/chart36.xml"/><Relationship Id="rId11"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24" Type="http://schemas.openxmlformats.org/officeDocument/2006/relationships/chart" Target="../charts/chart31.xml"/><Relationship Id="rId32" Type="http://schemas.openxmlformats.org/officeDocument/2006/relationships/hyperlink" Target="http://intranet.minjusticia.gov.co/Portals/0/SIG/Indicadores_de_Proceso/Inform%C3%A1ticos/2014/Disponiblidad%20en%20los%20sistemas%20cr%C3%ADticos.xlsx" TargetMode="External"/><Relationship Id="rId37" Type="http://schemas.openxmlformats.org/officeDocument/2006/relationships/hyperlink" Target="http://intranet.minjusticia.gov.co/Portals/0/SIG/Indicadores_de_Proceso/Jur%C3%ADdica/2014/actuaciones/OAJ%20ACTOS%20ADMINISTRATIVOS%20ELABORADOS.xlsx" TargetMode="External"/><Relationship Id="rId40" Type="http://schemas.openxmlformats.org/officeDocument/2006/relationships/hyperlink" Target="http://intranet.minjusticia.gov.co/Portals/0/SIG/Indicadores_de_Proceso/Jur%C3%ADdica/2014/defensa/Gesti%C3%B3n%20de%20pago%20de%20sentencias%20condenatorias%20y%20conciliaciones.xls" TargetMode="External"/><Relationship Id="rId45" Type="http://schemas.openxmlformats.org/officeDocument/2006/relationships/hyperlink" Target="http://intranet.minjusticia.gov.co/Portals/0/SIG/Indicadores_de_Proceso/Contractual/2014/Porcentaje%20de%20Contratos%20Suscritos%20por%20el%20MJD%20-%20sobre%20los%20contratos%20proyectados%20en%20el%20plan%20de%20contrataci%C3%B3n.xlsx" TargetMode="External"/><Relationship Id="rId53" Type="http://schemas.openxmlformats.org/officeDocument/2006/relationships/hyperlink" Target="http://intranet.minjusticia.gov.co/Portals/0/SIG/Indicadores_de_Proceso/Financiera/2014/Pagos%20de%20Compromisos.xlsx" TargetMode="External"/><Relationship Id="rId58" Type="http://schemas.openxmlformats.org/officeDocument/2006/relationships/hyperlink" Target="http://intranet.minjusticia.gov.co/Portals/0/SIG/Indicadores_de_Proceso/Administrativa/Bienes/2014/G.B.%20baja%20bienes%20inventario%204%20trim.%202014.xlsx" TargetMode="External"/><Relationship Id="rId66" Type="http://schemas.openxmlformats.org/officeDocument/2006/relationships/hyperlink" Target="#SIG!A1"/><Relationship Id="rId5" Type="http://schemas.openxmlformats.org/officeDocument/2006/relationships/chart" Target="../charts/chart24.xml"/><Relationship Id="rId61" Type="http://schemas.openxmlformats.org/officeDocument/2006/relationships/hyperlink" Target="http://intranet.minjusticia.gov.co/Portals/0/SIG/Indicadores_de_Proceso/Inspecci%C3%B3n/2014/Informes%20de%20visitas%20a%20establecimientos%20penitenciarios%20y%20carcelarios.xls" TargetMode="External"/><Relationship Id="rId19" Type="http://schemas.openxmlformats.org/officeDocument/2006/relationships/chart" Target="../charts/chart26.xml"/><Relationship Id="rId14" Type="http://schemas.openxmlformats.org/officeDocument/2006/relationships/hyperlink" Target="http://intranet.minjusticia.gov.co/Portals/0/SIG/Indicadores_de_Proceso/Informaci%C3%B3n/2014/Oportunidad%20en%20la%20respuesta%20a%20los%20requerimientos%20de%20informaci%C3%B3n.xlsx" TargetMode="Externa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35" Type="http://schemas.openxmlformats.org/officeDocument/2006/relationships/hyperlink" Target="http://intranet.minjusticia.gov.co/Portals/0/SIG/Indicadores_de_Proceso/Jur%C3%ADdica/2014/Constituir%20al%20Ministerio%20de%20Justicia%20y%20del%20Derecho%20como%20parte%20en%20los%20procesos%20de%20Extinci%C3%B3n.xlsx" TargetMode="External"/><Relationship Id="rId43" Type="http://schemas.openxmlformats.org/officeDocument/2006/relationships/hyperlink" Target="http://intranet.minjusticia.gov.co/Portals/0/SIG/Indicadores_de_Proceso/Contractual/2014/Porcentaje%20de%20Contratos%20Suscritos%20por%20el%20MJD%20%E2%80%93%20sobre%20solicitudes%20de%20contrataci%C3%B3n%20aceptadas%20por%20el%20Grupo%20de%20Gesti%C3%B3n" TargetMode="External"/><Relationship Id="rId48" Type="http://schemas.openxmlformats.org/officeDocument/2006/relationships/hyperlink" Target="http://intranet.minjusticia.gov.co/Portals/0/SIG/Indicadores_de_Proceso/Documental/2014/G.D.%20Registro%20de%20correspondencia%20externa%20despachada.xlsx" TargetMode="External"/><Relationship Id="rId56" Type="http://schemas.openxmlformats.org/officeDocument/2006/relationships/hyperlink" Target="http://intranet.minjusticia.gov.co/Portals/0/SIG/Indicadores_de_Proceso/Administrativa/Bienes/2014/G.B.%20Actualizaci%C3%B3n%20y%20mantenimiento%20%20mov%20almac%C3%A9n%204%20trim.%202014.xlsx" TargetMode="External"/><Relationship Id="rId64" Type="http://schemas.openxmlformats.org/officeDocument/2006/relationships/hyperlink" Target="http://intranet.minjusticia.gov.co/Portals/0/SIG/Indicadores_de_Proceso/Inspecci%C3%B3n/2014/Optimizaci%C3%B3n%20del%20tr%C3%A1mite%20de%20expedici%C3%B3n%20del%20CCITE%20para%20el%20manejo%20de%20sustancias%20qu%C3%ADmicas%20controladas.xlsx" TargetMode="External"/><Relationship Id="rId69" Type="http://schemas.openxmlformats.org/officeDocument/2006/relationships/hyperlink" Target="http://intranet.minjusticia.gov.co/Portals/0/SIG/Indicadores_de_Proceso/Seguimiento/2014/Porcentaje%20de%20cumplimiento%20dle%20programa%20de%20auditorias.xls" TargetMode="External"/><Relationship Id="rId8" Type="http://schemas.openxmlformats.org/officeDocument/2006/relationships/hyperlink" Target="http://intranet.minjusticia.gov.co/Portals/0/SIG/Indicadores_de_Proceso/Formulaci%C3%B3n/2014/Porcentaje%20de%20avance%20de%20elaboraci%C3%B3n%20de%20Pol%C3%ADticas.xlsx" TargetMode="External"/><Relationship Id="rId51" Type="http://schemas.openxmlformats.org/officeDocument/2006/relationships/hyperlink" Target="http://intranet.minjusticia.gov.co/Portals/0/SIG/Indicadores_de_Proceso/Financiera/2014/Registro,%20actualizcion%20y%20presentacion%20de%20Estados%20Financieros%20a%2031%20de%20Dic-14.xlsx" TargetMode="External"/><Relationship Id="rId72" Type="http://schemas.openxmlformats.org/officeDocument/2006/relationships/hyperlink" Target="http://intranet.minjusticia.gov.co/Portals/0/SIG/Indicadores_de_Proceso/Mejoramiento/2014/Porcentaje%20de%20avance%20en%20la%20implementaci%C3%B3n%20del%20SIG.xlsx" TargetMode="External"/><Relationship Id="rId3" Type="http://schemas.openxmlformats.org/officeDocument/2006/relationships/chart" Target="../charts/chart22.xml"/><Relationship Id="rId12" Type="http://schemas.openxmlformats.org/officeDocument/2006/relationships/hyperlink" Target="http://intranet.minjusticia.gov.co/Portals/0/SIG/Indicadores_de_Proceso/Direccionamiento/2014/Seguimiento%20a%20los%20resultados%20del%20Plan%20de%20Acci%C3%B3n%20-%20diciembre%202014.xlsx" TargetMode="External"/><Relationship Id="rId17"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25" Type="http://schemas.openxmlformats.org/officeDocument/2006/relationships/chart" Target="../charts/chart32.xml"/><Relationship Id="rId33" Type="http://schemas.openxmlformats.org/officeDocument/2006/relationships/hyperlink" Target="http://intranet.minjusticia.gov.co/Portals/0/SIG/Indicadores_de_Proceso/Inform%C3%A1ticos/2014/Satisfacci%C3%B3n%20de%20las%20necesidades%20de%20los%20usuarios.xlsx" TargetMode="External"/><Relationship Id="rId38" Type="http://schemas.openxmlformats.org/officeDocument/2006/relationships/hyperlink" Target="http://intranet.minjusticia.gov.co/Portals/0/SIG/Indicadores_de_Proceso/Jur%C3%ADdica/2014/actuaciones/OAJ%20CONSULTAS%20TRAMITADAS%202014.xlsx" TargetMode="External"/><Relationship Id="rId46" Type="http://schemas.openxmlformats.org/officeDocument/2006/relationships/hyperlink" Target="http://intranet.minjusticia.gov.co/Portals/0/SIG/Indicadores_de_Proceso/Contractual/2014/Medici%C3%B3n%20de%20la%20satisfacci%C3%B3n%20de%20los%20clientes%20del%20proceso%20de%20Gesti%C3%B3n%20Contractual.xlsx" TargetMode="External"/><Relationship Id="rId59" Type="http://schemas.openxmlformats.org/officeDocument/2006/relationships/hyperlink" Target="http://intranet.minjusticia.gov.co/Portals/0/SIG/Indicadores_de_Proceso/Administrativa/Bienes/2014/G.B.-Levantamiento%20inventarios%20individuales%204%20trim.%202014.xlsx" TargetMode="External"/><Relationship Id="rId67" Type="http://schemas.openxmlformats.org/officeDocument/2006/relationships/hyperlink" Target="#'objetivos estrat&#233;gicos'!A1"/><Relationship Id="rId20" Type="http://schemas.openxmlformats.org/officeDocument/2006/relationships/chart" Target="../charts/chart27.xml"/><Relationship Id="rId41" Type="http://schemas.openxmlformats.org/officeDocument/2006/relationships/hyperlink" Target="http://intranet.minjusticia.gov.co/Portals/0/SIG/Indicadores_de_Proceso/Contractual/2014/Porcentaje%20de%20solicitudes%20de%20contrataci%C3%B3n%20aceptadas%20%E2%80%93%20sobre%20las%20solicitudes%20presentadas.xlsx" TargetMode="External"/><Relationship Id="rId54" Type="http://schemas.openxmlformats.org/officeDocument/2006/relationships/hyperlink" Target="http://intranet.minjusticia.gov.co/Portals/0/SIG/Indicadores_de_Proceso/Financiera/2014/Modificaciones%20Presupuestales.xlsx" TargetMode="External"/><Relationship Id="rId62" Type="http://schemas.openxmlformats.org/officeDocument/2006/relationships/hyperlink" Target="http://intranet.minjusticia.gov.co/Portals/0/SIG/Indicadores_de_Proceso/Inspecci%C3%B3n/2014/Porcentaje%20de%20Centros%20de%20Conciliaci%C3%B3n%20yo%20Entidades%20Avaladas%20vigilados%20SICSECIV.xlsx" TargetMode="External"/><Relationship Id="rId70" Type="http://schemas.openxmlformats.org/officeDocument/2006/relationships/hyperlink" Target="http://intranet.minjusticia.gov.co/Portals/0/SIG/Indicadores_de_Proceso/Seguimiento/2014/Efectividad%20en%20las%20acciones%20de%20mejoramiento%20dentrol%20del%20SIG.xlsx" TargetMode="External"/><Relationship Id="rId1" Type="http://schemas.openxmlformats.org/officeDocument/2006/relationships/chart" Target="../charts/chart20.xml"/><Relationship Id="rId6" Type="http://schemas.openxmlformats.org/officeDocument/2006/relationships/hyperlink" Target="http://intranet.minjusticia.gov.co/Portals/0/SIG/Indicadores_de_Proceso/Dise%C3%B1o/2014/Proyectos%20de%20ley%20yo%20acto%20legislativos%20en%20tr%C3%A1mite.xlsx" TargetMode="External"/><Relationship Id="rId15" Type="http://schemas.openxmlformats.org/officeDocument/2006/relationships/hyperlink" Target="http://intranet.minjusticia.gov.co/Portals/0/SIG/Indicadores_de_Proceso/Informaci%C3%B3n/2014/Calidad%20de%20la%20informaci%C3%B3n%20provista.xlsx" TargetMode="External"/><Relationship Id="rId23" Type="http://schemas.openxmlformats.org/officeDocument/2006/relationships/chart" Target="../charts/chart30.xml"/><Relationship Id="rId28" Type="http://schemas.openxmlformats.org/officeDocument/2006/relationships/chart" Target="../charts/chart35.xml"/><Relationship Id="rId36" Type="http://schemas.openxmlformats.org/officeDocument/2006/relationships/hyperlink" Target="http://intranet.minjusticia.gov.co/Portals/0/SIG/Indicadores_de_Proceso/Jur%C3%ADdica/2014/Ejecutar%20por%20v%C3%ADa%20coactiva%20las%20obligaciones%20a%20favor%20del%20Ministerio%20de%20Justicia%20y%20del%20Derecho.xlsx" TargetMode="External"/><Relationship Id="rId49" Type="http://schemas.openxmlformats.org/officeDocument/2006/relationships/hyperlink" Target="http://intranet.minjusticia.gov.co/Portals/0/SIG/Indicadores_de_Proceso/Documental/2014/G.D.-Registro%20de%20correspondencia%20recibida.xlsx" TargetMode="External"/><Relationship Id="rId57" Type="http://schemas.openxmlformats.org/officeDocument/2006/relationships/hyperlink" Target="http://intranet.minjusticia.gov.co/LinkClick.aspx?fileticket=QnjNBYJIvio%3d&amp;portalid=0" TargetMode="External"/><Relationship Id="rId10"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31" Type="http://schemas.openxmlformats.org/officeDocument/2006/relationships/chart" Target="../charts/chart38.xml"/><Relationship Id="rId44" Type="http://schemas.openxmlformats.org/officeDocument/2006/relationships/hyperlink" Target="http://intranet.minjusticia.gov.co/Portals/0/SIG/Indicadores_de_Proceso/Contractual/2014/Porcentaje%20de%20cumplimiento%20en%20la%20liquidaci%C3%B3n%20de%20contratos.xlsx" TargetMode="External"/><Relationship Id="rId52" Type="http://schemas.openxmlformats.org/officeDocument/2006/relationships/hyperlink" Target="http://intranet.minjusticia.gov.co/Portals/0/SIG/Indicadores_de_Proceso/Financiera/2014/expedicion%20de%20RPs%20a%2031%20de%20Dic-14.xlsx" TargetMode="External"/><Relationship Id="rId60" Type="http://schemas.openxmlformats.org/officeDocument/2006/relationships/hyperlink" Target="http://intranet.minjusticia.gov.co/Portals/0/SIG/Indicadores_de_Proceso/Inspecci%C3%B3n/2014/Acciones%20de%20inspeccion,%20control%20y%20vigilancia.xlsx" TargetMode="External"/><Relationship Id="rId65" Type="http://schemas.openxmlformats.org/officeDocument/2006/relationships/hyperlink" Target="#Aplicaci&#243;n!A1"/><Relationship Id="rId4" Type="http://schemas.openxmlformats.org/officeDocument/2006/relationships/chart" Target="../charts/chart23.xml"/><Relationship Id="rId9" Type="http://schemas.openxmlformats.org/officeDocument/2006/relationships/hyperlink" Target="http://intranet.minjusticia.gov.co/Portals/0/SIG/Indicadores_de_Proceso/Formulaci%C3%B3n/2014/Porcentaje%20de%20avance%20de%20documentos%20CONPES.xlsx" TargetMode="External"/><Relationship Id="rId13" Type="http://schemas.openxmlformats.org/officeDocument/2006/relationships/hyperlink" Target="http://intranet.minjusticia.gov.co/Portals/0/SIG/Indicadores_de_Proceso/Direccionamiento/2014/Seguimiento%20a%20la%20gesti%C3%B3n%20del%20Plan%20de%20Acci%C3%B3n%20-%20diciembre%202014.xlsx" TargetMode="External"/><Relationship Id="rId18" Type="http://schemas.openxmlformats.org/officeDocument/2006/relationships/chart" Target="../charts/chart25.xml"/><Relationship Id="rId39" Type="http://schemas.openxmlformats.org/officeDocument/2006/relationships/hyperlink" Target="http://intranet.minjusticia.gov.co/Portals/0/SIG/Indicadores_de_Proceso/Jur%C3%ADdica/2014/defensa/Atenci%C3%B3n%20de%20demandas%20contra%20el%20MJD.xls" TargetMode="External"/><Relationship Id="rId34" Type="http://schemas.openxmlformats.org/officeDocument/2006/relationships/hyperlink" Target="http://intranet.minjusticia.gov.co/Portals/0/SIG/Indicadores_de_Proceso/Inform%C3%A1ticos/2014/Oportunidad%20en%20la%20atenci%C3%B3n%20del%20soporte%20requerido.xlsx" TargetMode="External"/><Relationship Id="rId50" Type="http://schemas.openxmlformats.org/officeDocument/2006/relationships/hyperlink" Target="http://intranet.minjusticia.gov.co/Portals/0/SIG/Indicadores_de_Proceso/Financiera/2014/expedicion%20de%20CDPs%20a%2031%20de%20Dic-14.xlsx" TargetMode="External"/><Relationship Id="rId55" Type="http://schemas.openxmlformats.org/officeDocument/2006/relationships/hyperlink" Target="http://intranet.minjusticia.gov.co/Portals/0/SIG/Indicadores_de_Proceso/Administrativa/Servicios/2014/hoja%20de%20vida%20parque%20automotor.xlsx"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intranet.minjusticia.gov.co/Portals/0/SIG/Indicadores_de_Proceso/Seguimiento/2014/Porcentaje%20de%20cumplimiento%20dle%20programa%20de%20auditorias.xls" TargetMode="External"/><Relationship Id="rId3" Type="http://schemas.openxmlformats.org/officeDocument/2006/relationships/hyperlink" Target="#'objetivos estrat&#233;gicos'!A1"/><Relationship Id="rId7" Type="http://schemas.openxmlformats.org/officeDocument/2006/relationships/chart" Target="../charts/chart42.xml"/><Relationship Id="rId2" Type="http://schemas.openxmlformats.org/officeDocument/2006/relationships/hyperlink" Target="#'INTRODUCCI&#211;N SIG'!A1"/><Relationship Id="rId1" Type="http://schemas.openxmlformats.org/officeDocument/2006/relationships/chart" Target="../charts/chart39.xml"/><Relationship Id="rId6" Type="http://schemas.openxmlformats.org/officeDocument/2006/relationships/chart" Target="../charts/chart41.xml"/><Relationship Id="rId11" Type="http://schemas.openxmlformats.org/officeDocument/2006/relationships/hyperlink" Target="http://intranet.minjusticia.gov.co/Portals/0/SIG/Indicadores_de_Proceso/Mejoramiento/2014/Porcentaje%20de%20avance%20en%20la%20implementaci%C3%B3n%20del%20SIG.xlsx" TargetMode="External"/><Relationship Id="rId5" Type="http://schemas.openxmlformats.org/officeDocument/2006/relationships/chart" Target="../charts/chart40.xml"/><Relationship Id="rId10" Type="http://schemas.openxmlformats.org/officeDocument/2006/relationships/hyperlink" Target="http://intranet.minjusticia.gov.co/Portals/0/SIG/Indicadores_de_Proceso/Mejoramiento/2014/Desempe%C3%B1o%20del%20Sistema%20Integrado%20de%20Gesti%C3%B3n.xlsx" TargetMode="External"/><Relationship Id="rId4" Type="http://schemas.openxmlformats.org/officeDocument/2006/relationships/image" Target="../media/image3.png"/><Relationship Id="rId9" Type="http://schemas.openxmlformats.org/officeDocument/2006/relationships/hyperlink" Target="http://intranet.minjusticia.gov.co/Portals/0/SIG/Indicadores_de_Proceso/Seguimiento/2014/Efectividad%20en%20las%20acciones%20de%20mejoramiento%20dentrol%20del%20SIG.xlsx" TargetMode="External"/></Relationships>
</file>

<file path=xl/drawings/_rels/drawing8.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hyperlink" Target="#'objetivos estrat&#233;gicos'!A1"/><Relationship Id="rId7" Type="http://schemas.openxmlformats.org/officeDocument/2006/relationships/chart" Target="../charts/chart46.xml"/><Relationship Id="rId2" Type="http://schemas.openxmlformats.org/officeDocument/2006/relationships/hyperlink" Target="#'INTRODUCCI&#211;N SIG'!A1"/><Relationship Id="rId1" Type="http://schemas.openxmlformats.org/officeDocument/2006/relationships/chart" Target="../charts/chart43.xml"/><Relationship Id="rId6" Type="http://schemas.openxmlformats.org/officeDocument/2006/relationships/chart" Target="../charts/chart45.xml"/><Relationship Id="rId5" Type="http://schemas.openxmlformats.org/officeDocument/2006/relationships/chart" Target="../charts/chart44.xml"/><Relationship Id="rId10" Type="http://schemas.openxmlformats.org/officeDocument/2006/relationships/hyperlink" Target="#Aplicaci&#243;n!A1"/><Relationship Id="rId4" Type="http://schemas.openxmlformats.org/officeDocument/2006/relationships/image" Target="../media/image3.png"/><Relationship Id="rId9" Type="http://schemas.openxmlformats.org/officeDocument/2006/relationships/chart" Target="../charts/chart4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Financiera/INDICADOR%20EXPEDICION%20DE%20CDPS%20A%20DIC-31-2013.xls" TargetMode="External"/><Relationship Id="rId26" Type="http://schemas.openxmlformats.org/officeDocument/2006/relationships/hyperlink" Target="Gesti&#243;n%20Administrativa/Servicios%20Administrativos/Mantenimiento%20de%20los%20sistemas%20del%20MJD%20(1)HOJA%20VIDA%20INDICADOR.xls" TargetMode="External"/><Relationship Id="rId3" Type="http://schemas.openxmlformats.org/officeDocument/2006/relationships/image" Target="../media/image3.png"/><Relationship Id="rId21" Type="http://schemas.openxmlformats.org/officeDocument/2006/relationships/hyperlink" Target="Gesti&#243;n%20Financiera/INDICADORES%20ESTADOS%20FINANCIEROS%20%20DIC-31-2013.xls" TargetMode="External"/><Relationship Id="rId7" Type="http://schemas.openxmlformats.org/officeDocument/2006/relationships/chart" Target="../charts/chart52.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Documental/Registro%20de%20correspondencia%20recibida%20FEBRERO%2011%20DE%202014.xls" TargetMode="External"/><Relationship Id="rId25" Type="http://schemas.openxmlformats.org/officeDocument/2006/relationships/hyperlink" Target="Gesti&#243;n%20Administrativa/Gesti&#243;n%20de%20Bienes/HV%20Baja%20de%20bienes%20del%20inventario%20del%20MJD%20Diciembre%202013.xls" TargetMode="External"/><Relationship Id="rId2" Type="http://schemas.openxmlformats.org/officeDocument/2006/relationships/hyperlink" Target="#'objetivos estrat&#233;gicos'!A1"/><Relationship Id="rId16" Type="http://schemas.openxmlformats.org/officeDocument/2006/relationships/hyperlink" Target="Gesti&#243;n%20Documental/Tablas%20de%20retenci&#243;n%20documental%20actualizadas.xls" TargetMode="External"/><Relationship Id="rId20" Type="http://schemas.openxmlformats.org/officeDocument/2006/relationships/hyperlink" Target="Gesti&#243;n%20Financiera/INDICADOR%20EXPEDICION%20DE%20RPS%20A%20DIC-31-2013.xls" TargetMode="External"/><Relationship Id="rId1" Type="http://schemas.openxmlformats.org/officeDocument/2006/relationships/hyperlink" Target="#'INTRODUCCI&#211;N SIG'!A1"/><Relationship Id="rId6" Type="http://schemas.openxmlformats.org/officeDocument/2006/relationships/chart" Target="../charts/chart51.xml"/><Relationship Id="rId11" Type="http://schemas.openxmlformats.org/officeDocument/2006/relationships/chart" Target="../charts/chart56.xml"/><Relationship Id="rId24" Type="http://schemas.openxmlformats.org/officeDocument/2006/relationships/hyperlink" Target="Gesti&#243;n%20Administrativa/Servicios%20Administrativos/HOJA%20DE%20VIDA%20INDICADOR%20PARQUE%20AUTOMOTOR.xls" TargetMode="External"/><Relationship Id="rId5" Type="http://schemas.openxmlformats.org/officeDocument/2006/relationships/chart" Target="../charts/chart50.xml"/><Relationship Id="rId15" Type="http://schemas.openxmlformats.org/officeDocument/2006/relationships/hyperlink" Target="Gesti&#243;n%20Documental/Registro%20de%20correspondencia%20externa%20despachada%20feb%2011%20de%202014.xls" TargetMode="External"/><Relationship Id="rId23" Type="http://schemas.openxmlformats.org/officeDocument/2006/relationships/hyperlink" Target="Gesti&#243;n%20Administrativa/Gesti&#243;n%20de%20Bienes/HV%20Actualizaci&#243;n%20y%20mantenimiento%20del%20movimiento%20del%20almac&#233;n%20del%20MJD%20Diciembre%202013.xls" TargetMode="External"/><Relationship Id="rId28" Type="http://schemas.openxmlformats.org/officeDocument/2006/relationships/hyperlink" Target="#'G Humana'!A1"/><Relationship Id="rId10" Type="http://schemas.openxmlformats.org/officeDocument/2006/relationships/chart" Target="../charts/chart55.xml"/><Relationship Id="rId19" Type="http://schemas.openxmlformats.org/officeDocument/2006/relationships/hyperlink" Target="Gesti&#243;n%20Financiera/INDICADOR%20PAGO%20DE%20COMPROMISOS%20A%20DIC-31-2013.xls" TargetMode="Externa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Financiera/Indicador%20Modificaciones%20Presupuestales%20a%20Dic-31-2013.xls" TargetMode="External"/><Relationship Id="rId27" Type="http://schemas.openxmlformats.org/officeDocument/2006/relationships/hyperlink" Target="Gesti&#243;n%20Administrativa/Gesti&#243;n%20de%20Bienes/HV%20INDICADORES%20Levantamiento%20de%20inventarios%20individuales%20DIC.%202013.xls" TargetMode="External"/></Relationships>
</file>

<file path=xl/drawings/drawing1.xml><?xml version="1.0" encoding="utf-8"?>
<xdr:wsDr xmlns:xdr="http://schemas.openxmlformats.org/drawingml/2006/spreadsheetDrawing" xmlns:a="http://schemas.openxmlformats.org/drawingml/2006/main">
  <xdr:twoCellAnchor>
    <xdr:from>
      <xdr:col>3</xdr:col>
      <xdr:colOff>361950</xdr:colOff>
      <xdr:row>6</xdr:row>
      <xdr:rowOff>133350</xdr:rowOff>
    </xdr:from>
    <xdr:to>
      <xdr:col>11</xdr:col>
      <xdr:colOff>704850</xdr:colOff>
      <xdr:row>10</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chemeClr val="tx2">
              <a:lumMod val="60000"/>
              <a:lumOff val="40000"/>
            </a:schemeClr>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14</xdr:row>
      <xdr:rowOff>138112</xdr:rowOff>
    </xdr:from>
    <xdr:to>
      <xdr:col>10</xdr:col>
      <xdr:colOff>695324</xdr:colOff>
      <xdr:row>27</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38100</xdr:colOff>
      <xdr:row>5</xdr:row>
      <xdr:rowOff>9525</xdr:rowOff>
    </xdr:from>
    <xdr:to>
      <xdr:col>1</xdr:col>
      <xdr:colOff>914400</xdr:colOff>
      <xdr:row>10</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13</xdr:col>
      <xdr:colOff>47625</xdr:colOff>
      <xdr:row>24</xdr:row>
      <xdr:rowOff>9525</xdr:rowOff>
    </xdr:from>
    <xdr:to>
      <xdr:col>13</xdr:col>
      <xdr:colOff>923925</xdr:colOff>
      <xdr:row>29</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4</xdr:col>
      <xdr:colOff>371475</xdr:colOff>
      <xdr:row>1</xdr:row>
      <xdr:rowOff>57150</xdr:rowOff>
    </xdr:from>
    <xdr:to>
      <xdr:col>5</xdr:col>
      <xdr:colOff>485775</xdr:colOff>
      <xdr:row>2</xdr:row>
      <xdr:rowOff>209550</xdr:rowOff>
    </xdr:to>
    <xdr:sp macro="" textlink="">
      <xdr:nvSpPr>
        <xdr:cNvPr id="14" name="13 Rectángulo"/>
        <xdr:cNvSpPr/>
      </xdr:nvSpPr>
      <xdr:spPr>
        <a:xfrm>
          <a:off x="4192681" y="57150"/>
          <a:ext cx="876300" cy="376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2015</a:t>
          </a:r>
          <a:endParaRPr lang="es-CO" sz="1000">
            <a:solidFill>
              <a:schemeClr val="bg1"/>
            </a:solidFill>
            <a:latin typeface="Britannic Bold" panose="020B0903060703020204" pitchFamily="34" charset="0"/>
          </a:endParaRPr>
        </a:p>
      </xdr:txBody>
    </xdr:sp>
    <xdr:clientData/>
  </xdr:twoCellAnchor>
  <xdr:twoCellAnchor editAs="oneCell">
    <xdr:from>
      <xdr:col>7</xdr:col>
      <xdr:colOff>123264</xdr:colOff>
      <xdr:row>1</xdr:row>
      <xdr:rowOff>11206</xdr:rowOff>
    </xdr:from>
    <xdr:to>
      <xdr:col>13</xdr:col>
      <xdr:colOff>26333</xdr:colOff>
      <xdr:row>4</xdr:row>
      <xdr:rowOff>132790</xdr:rowOff>
    </xdr:to>
    <xdr:pic>
      <xdr:nvPicPr>
        <xdr:cNvPr id="10" name="Imagen 9" descr="MinJustici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30470" y="11206"/>
          <a:ext cx="46767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3707"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38125" y="1876425"/>
          <a:ext cx="3780000"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38124" y="1890711"/>
          <a:ext cx="3810001" cy="2119314"/>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38124" y="3171253"/>
          <a:ext cx="3798000" cy="820515"/>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172700" y="2257425"/>
          <a:ext cx="3517083" cy="1447804"/>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5965824" y="2479673"/>
          <a:ext cx="1707091" cy="505883"/>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267698" y="2469092"/>
          <a:ext cx="1707091" cy="505883"/>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174171</xdr:colOff>
      <xdr:row>11</xdr:row>
      <xdr:rowOff>54428</xdr:rowOff>
    </xdr:from>
    <xdr:to>
      <xdr:col>10</xdr:col>
      <xdr:colOff>738170</xdr:colOff>
      <xdr:row>12</xdr:row>
      <xdr:rowOff>150804</xdr:rowOff>
    </xdr:to>
    <xdr:grpSp>
      <xdr:nvGrpSpPr>
        <xdr:cNvPr id="94" name="84 Grupo"/>
        <xdr:cNvGrpSpPr/>
      </xdr:nvGrpSpPr>
      <xdr:grpSpPr>
        <a:xfrm>
          <a:off x="5727246" y="3664403"/>
          <a:ext cx="2087999" cy="296401"/>
          <a:chOff x="10315575" y="3429000"/>
          <a:chExt cx="1840725" cy="296400"/>
        </a:xfrm>
      </xdr:grpSpPr>
      <xdr:grpSp>
        <xdr:nvGrpSpPr>
          <xdr:cNvPr id="95" name="85 Grupo"/>
          <xdr:cNvGrpSpPr/>
        </xdr:nvGrpSpPr>
        <xdr:grpSpPr>
          <a:xfrm>
            <a:off x="10934700" y="3429000"/>
            <a:ext cx="1221600" cy="296400"/>
            <a:chOff x="5372100" y="2914650"/>
            <a:chExt cx="1221600" cy="296400"/>
          </a:xfrm>
        </xdr:grpSpPr>
        <xdr:grpSp>
          <xdr:nvGrpSpPr>
            <xdr:cNvPr id="98" name="87 Grupo"/>
            <xdr:cNvGrpSpPr/>
          </xdr:nvGrpSpPr>
          <xdr:grpSpPr>
            <a:xfrm>
              <a:off x="5372100" y="2914650"/>
              <a:ext cx="612000" cy="296400"/>
              <a:chOff x="5372100" y="2914650"/>
              <a:chExt cx="612000" cy="296400"/>
            </a:xfrm>
          </xdr:grpSpPr>
          <xdr:sp macro="" textlink="">
            <xdr:nvSpPr>
              <xdr:cNvPr id="145" name="9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46" name="9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9" name="88 Grupo"/>
            <xdr:cNvGrpSpPr/>
          </xdr:nvGrpSpPr>
          <xdr:grpSpPr>
            <a:xfrm>
              <a:off x="5981700" y="2914650"/>
              <a:ext cx="612000" cy="296400"/>
              <a:chOff x="5372100" y="2914650"/>
              <a:chExt cx="612000" cy="296400"/>
            </a:xfrm>
          </xdr:grpSpPr>
          <xdr:sp macro="" textlink="">
            <xdr:nvSpPr>
              <xdr:cNvPr id="100" name="8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44" name="9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88446</xdr:colOff>
      <xdr:row>11</xdr:row>
      <xdr:rowOff>76200</xdr:rowOff>
    </xdr:from>
    <xdr:to>
      <xdr:col>13</xdr:col>
      <xdr:colOff>652446</xdr:colOff>
      <xdr:row>12</xdr:row>
      <xdr:rowOff>172576</xdr:rowOff>
    </xdr:to>
    <xdr:grpSp>
      <xdr:nvGrpSpPr>
        <xdr:cNvPr id="147" name="93 Grupo"/>
        <xdr:cNvGrpSpPr/>
      </xdr:nvGrpSpPr>
      <xdr:grpSpPr>
        <a:xfrm>
          <a:off x="7975146" y="3686175"/>
          <a:ext cx="2088000" cy="296401"/>
          <a:chOff x="10315575" y="3429000"/>
          <a:chExt cx="1840725" cy="296400"/>
        </a:xfrm>
      </xdr:grpSpPr>
      <xdr:grpSp>
        <xdr:nvGrpSpPr>
          <xdr:cNvPr id="148" name="94 Grupo"/>
          <xdr:cNvGrpSpPr/>
        </xdr:nvGrpSpPr>
        <xdr:grpSpPr>
          <a:xfrm>
            <a:off x="10934700" y="3429000"/>
            <a:ext cx="1221600" cy="296400"/>
            <a:chOff x="5372100" y="2914650"/>
            <a:chExt cx="1221600" cy="296400"/>
          </a:xfrm>
        </xdr:grpSpPr>
        <xdr:grpSp>
          <xdr:nvGrpSpPr>
            <xdr:cNvPr id="159" name="96 Grupo"/>
            <xdr:cNvGrpSpPr/>
          </xdr:nvGrpSpPr>
          <xdr:grpSpPr>
            <a:xfrm>
              <a:off x="5372100" y="2914650"/>
              <a:ext cx="612000" cy="296400"/>
              <a:chOff x="5372100" y="2914650"/>
              <a:chExt cx="612000" cy="296400"/>
            </a:xfrm>
          </xdr:grpSpPr>
          <xdr:sp macro="" textlink="">
            <xdr:nvSpPr>
              <xdr:cNvPr id="163" name="10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64" name="10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60" name="97 Grupo"/>
            <xdr:cNvGrpSpPr/>
          </xdr:nvGrpSpPr>
          <xdr:grpSpPr>
            <a:xfrm>
              <a:off x="5981700" y="2914650"/>
              <a:ext cx="612000" cy="296400"/>
              <a:chOff x="5372100" y="2914650"/>
              <a:chExt cx="612000" cy="296400"/>
            </a:xfrm>
          </xdr:grpSpPr>
          <xdr:sp macro="" textlink="">
            <xdr:nvSpPr>
              <xdr:cNvPr id="161" name="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62" name="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58"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83083"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0869083" y="1714500"/>
          <a:ext cx="2257425" cy="952499"/>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349997" y="2952748"/>
          <a:ext cx="2088000" cy="29640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2</xdr:colOff>
      <xdr:row>11</xdr:row>
      <xdr:rowOff>74080</xdr:rowOff>
    </xdr:from>
    <xdr:to>
      <xdr:col>14</xdr:col>
      <xdr:colOff>90959</xdr:colOff>
      <xdr:row>12</xdr:row>
      <xdr:rowOff>163046</xdr:rowOff>
    </xdr:to>
    <xdr:grpSp>
      <xdr:nvGrpSpPr>
        <xdr:cNvPr id="67" name="66 Grupo"/>
        <xdr:cNvGrpSpPr/>
      </xdr:nvGrpSpPr>
      <xdr:grpSpPr>
        <a:xfrm>
          <a:off x="8583085" y="2952747"/>
          <a:ext cx="2376957" cy="290049"/>
          <a:chOff x="9577925" y="14710834"/>
          <a:chExt cx="2376957" cy="289865"/>
        </a:xfrm>
      </xdr:grpSpPr>
      <xdr:grpSp>
        <xdr:nvGrpSpPr>
          <xdr:cNvPr id="68" name="67 Grupo"/>
          <xdr:cNvGrpSpPr/>
        </xdr:nvGrpSpPr>
        <xdr:grpSpPr>
          <a:xfrm>
            <a:off x="9577925" y="14712950"/>
            <a:ext cx="2206790" cy="287749"/>
            <a:chOff x="10212946" y="3429000"/>
            <a:chExt cx="1945446" cy="287749"/>
          </a:xfrm>
        </xdr:grpSpPr>
        <xdr:grpSp>
          <xdr:nvGrpSpPr>
            <xdr:cNvPr id="70" name="69 Grupo"/>
            <xdr:cNvGrpSpPr/>
          </xdr:nvGrpSpPr>
          <xdr:grpSpPr>
            <a:xfrm>
              <a:off x="10640995" y="3429000"/>
              <a:ext cx="1517397" cy="287749"/>
              <a:chOff x="5078395" y="2914650"/>
              <a:chExt cx="1517397" cy="287749"/>
            </a:xfrm>
          </xdr:grpSpPr>
          <xdr:grpSp>
            <xdr:nvGrpSpPr>
              <xdr:cNvPr id="72" name="71 Grupo"/>
              <xdr:cNvGrpSpPr/>
            </xdr:nvGrpSpPr>
            <xdr:grpSpPr>
              <a:xfrm>
                <a:off x="5078395" y="2914650"/>
                <a:ext cx="635135" cy="287749"/>
                <a:chOff x="5078395" y="2914650"/>
                <a:chExt cx="635135" cy="287749"/>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77" name="76 CuadroTexto">
                  <a:hlinkClick xmlns:r="http://schemas.openxmlformats.org/officeDocument/2006/relationships" r:id="rId11"/>
                </xdr:cNvPr>
                <xdr:cNvSpPr txBox="1"/>
              </xdr:nvSpPr>
              <xdr:spPr>
                <a:xfrm>
                  <a:off x="5078395" y="305839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73" name="72 Grupo"/>
              <xdr:cNvGrpSpPr/>
            </xdr:nvGrpSpPr>
            <xdr:grpSpPr>
              <a:xfrm>
                <a:off x="5574371" y="2914650"/>
                <a:ext cx="1021421" cy="279099"/>
                <a:chOff x="4964771" y="2914650"/>
                <a:chExt cx="1021421" cy="279099"/>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75" name="74 CuadroTexto">
                  <a:hlinkClick xmlns:r="http://schemas.openxmlformats.org/officeDocument/2006/relationships" r:id="rId13"/>
                </xdr:cNvPr>
                <xdr:cNvSpPr txBox="1"/>
              </xdr:nvSpPr>
              <xdr:spPr>
                <a:xfrm>
                  <a:off x="4964771" y="30497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sp macro="" textlink="">
              <xdr:nvSpPr>
                <xdr:cNvPr id="88" name="74 CuadroTexto">
                  <a:hlinkClick xmlns:r="http://schemas.openxmlformats.org/officeDocument/2006/relationships" r:id="rId14"/>
                </xdr:cNvPr>
                <xdr:cNvSpPr txBox="1"/>
              </xdr:nvSpPr>
              <xdr:spPr>
                <a:xfrm>
                  <a:off x="5456557" y="3041100"/>
                  <a:ext cx="529635" cy="14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5"/>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0869083" y="2952748"/>
          <a:ext cx="2419230" cy="30698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52" name="151 CuadroTexto">
                  <a:hlinkClick xmlns:r="http://schemas.openxmlformats.org/officeDocument/2006/relationships" r:id="rId1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150" name="149 CuadroTexto">
                  <a:hlinkClick xmlns:r="http://schemas.openxmlformats.org/officeDocument/2006/relationships" r:id="rId1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2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sp macro="" textlink="">
          <xdr:nvSpPr>
            <xdr:cNvPr id="144" name="143 CuadroTexto">
              <a:hlinkClick xmlns:r="http://schemas.openxmlformats.org/officeDocument/2006/relationships" r:id="rId2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2"/>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29216" y="2437829"/>
          <a:ext cx="3798000" cy="823690"/>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0847917" y="1714500"/>
          <a:ext cx="2257425" cy="952499"/>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0953747" y="2952748"/>
          <a:ext cx="2088000" cy="29640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244167" y="2963331"/>
          <a:ext cx="2366313" cy="30698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a:hlinkClick xmlns:r="http://schemas.openxmlformats.org/officeDocument/2006/relationships" r:id="rId17"/>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530167" y="2952748"/>
          <a:ext cx="2398063" cy="30698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9"/>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1"/>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2"/>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3"/>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29216" y="2437829"/>
          <a:ext cx="3798000" cy="823690"/>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598273" y="5048250"/>
          <a:ext cx="846667" cy="523420"/>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1993322" y="1157286"/>
          <a:ext cx="6994814" cy="2171782"/>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1981417" y="3861955"/>
          <a:ext cx="7013864" cy="2190490"/>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1993323" y="6598227"/>
          <a:ext cx="6994813" cy="2095500"/>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1993323" y="9240116"/>
          <a:ext cx="6989041" cy="2164773"/>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2005692" y="1157286"/>
          <a:ext cx="3810001" cy="2135643"/>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661071" y="1714500"/>
          <a:ext cx="2257425" cy="952499"/>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661071" y="4395107"/>
          <a:ext cx="2257425" cy="952499"/>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320643" y="4395107"/>
          <a:ext cx="2257425" cy="952499"/>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756322" y="5627914"/>
          <a:ext cx="2088000" cy="296400"/>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2" name="71 CuadroTexto">
              <a:hlinkClick xmlns:r="http://schemas.openxmlformats.org/officeDocument/2006/relationships" r:id="rId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95251</xdr:colOff>
      <xdr:row>23</xdr:row>
      <xdr:rowOff>113562</xdr:rowOff>
    </xdr:from>
    <xdr:to>
      <xdr:col>10</xdr:col>
      <xdr:colOff>628254</xdr:colOff>
      <xdr:row>24</xdr:row>
      <xdr:rowOff>140536</xdr:rowOff>
    </xdr:to>
    <xdr:grpSp>
      <xdr:nvGrpSpPr>
        <xdr:cNvPr id="76" name="75 Grupo"/>
        <xdr:cNvGrpSpPr/>
      </xdr:nvGrpSpPr>
      <xdr:grpSpPr>
        <a:xfrm>
          <a:off x="7415894" y="5665276"/>
          <a:ext cx="2057003" cy="217474"/>
          <a:chOff x="10315575" y="3467100"/>
          <a:chExt cx="1813957" cy="216000"/>
        </a:xfrm>
      </xdr:grpSpPr>
      <xdr:grpSp>
        <xdr:nvGrpSpPr>
          <xdr:cNvPr id="79" name="78 Grupo"/>
          <xdr:cNvGrpSpPr/>
        </xdr:nvGrpSpPr>
        <xdr:grpSpPr>
          <a:xfrm>
            <a:off x="10925299" y="3481599"/>
            <a:ext cx="1204233" cy="144000"/>
            <a:chOff x="5362699" y="2967249"/>
            <a:chExt cx="1204233" cy="144000"/>
          </a:xfrm>
        </xdr:grpSpPr>
        <xdr:sp macro="" textlink="">
          <xdr:nvSpPr>
            <xdr:cNvPr id="83" name="82 CuadroTexto">
              <a:hlinkClick xmlns:r="http://schemas.openxmlformats.org/officeDocument/2006/relationships" r:id="rId8"/>
            </xdr:cNvPr>
            <xdr:cNvSpPr txBox="1"/>
          </xdr:nvSpPr>
          <xdr:spPr>
            <a:xfrm>
              <a:off x="5362699" y="2970100"/>
              <a:ext cx="548889" cy="13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a:hlinkClick xmlns:r="http://schemas.openxmlformats.org/officeDocument/2006/relationships" r:id="rId9"/>
            </xdr:cNvPr>
            <xdr:cNvSpPr txBox="1"/>
          </xdr:nvSpPr>
          <xdr:spPr>
            <a:xfrm>
              <a:off x="5954932" y="29672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415893" y="2960914"/>
          <a:ext cx="2088000" cy="300482"/>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746796" y="2960914"/>
          <a:ext cx="2088000" cy="300482"/>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a:hlinkClick xmlns:r="http://schemas.openxmlformats.org/officeDocument/2006/relationships" r:id="rId1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a:hlinkClick xmlns:r="http://schemas.openxmlformats.org/officeDocument/2006/relationships" r:id="rId17"/>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320643" y="6504214"/>
          <a:ext cx="2257425" cy="952499"/>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661071" y="6504214"/>
          <a:ext cx="2257425" cy="952499"/>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1993787" y="4776107"/>
          <a:ext cx="3810001" cy="2107982"/>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320643" y="9157607"/>
          <a:ext cx="2257425" cy="962024"/>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661071" y="9157607"/>
          <a:ext cx="2257425" cy="962024"/>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320643" y="11293929"/>
          <a:ext cx="2257425" cy="962024"/>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661071" y="11293929"/>
          <a:ext cx="2257425" cy="962024"/>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2005693" y="9538607"/>
          <a:ext cx="3780000" cy="2136322"/>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320643" y="13403036"/>
          <a:ext cx="2257425" cy="962024"/>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661071" y="13403036"/>
          <a:ext cx="2257425" cy="962024"/>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034643" y="13403036"/>
          <a:ext cx="2257425" cy="962024"/>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2005693" y="15480846"/>
          <a:ext cx="3780000" cy="2027465"/>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320643" y="16042821"/>
          <a:ext cx="2257425" cy="893989"/>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661071" y="16042821"/>
          <a:ext cx="2257425" cy="893989"/>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415893" y="12526736"/>
          <a:ext cx="2088000" cy="296400"/>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3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3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3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596129" y="14633727"/>
          <a:ext cx="2420741" cy="306983"/>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3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3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3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3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4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320643" y="14633724"/>
          <a:ext cx="2420741" cy="306983"/>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4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4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a:hlinkClick xmlns:r="http://schemas.openxmlformats.org/officeDocument/2006/relationships" r:id="rId4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4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a:hlinkClick xmlns:r="http://schemas.openxmlformats.org/officeDocument/2006/relationships" r:id="rId46"/>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766901" y="12535200"/>
          <a:ext cx="2088000" cy="296400"/>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4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a:hlinkClick xmlns:r="http://schemas.openxmlformats.org/officeDocument/2006/relationships" r:id="rId4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4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595997" y="10388295"/>
          <a:ext cx="2431387" cy="301540"/>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5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5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5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5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5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310058" y="10398878"/>
          <a:ext cx="2431387" cy="301540"/>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5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5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5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5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5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596060" y="7724319"/>
          <a:ext cx="2431387" cy="298516"/>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6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6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6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a:hlinkClick xmlns:r="http://schemas.openxmlformats.org/officeDocument/2006/relationships" r:id="rId6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6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426485" y="7751836"/>
          <a:ext cx="2032000" cy="216000"/>
          <a:chOff x="10315575" y="3477683"/>
          <a:chExt cx="1791355" cy="216000"/>
        </a:xfrm>
      </xdr:grpSpPr>
      <xdr:sp macro="" textlink="">
        <xdr:nvSpPr>
          <xdr:cNvPr id="295" name="294 CuadroTexto">
            <a:hlinkClick xmlns:r="http://schemas.openxmlformats.org/officeDocument/2006/relationships" r:id="rId65"/>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66"/>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6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6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140473" y="14676056"/>
          <a:ext cx="2032000" cy="216000"/>
          <a:chOff x="10315575" y="3477683"/>
          <a:chExt cx="1791355" cy="216000"/>
        </a:xfrm>
      </xdr:grpSpPr>
      <xdr:sp macro="" textlink="">
        <xdr:nvSpPr>
          <xdr:cNvPr id="289" name="288 CuadroTexto">
            <a:hlinkClick xmlns:r="http://schemas.openxmlformats.org/officeDocument/2006/relationships" r:id="rId6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217715</xdr:colOff>
      <xdr:row>80</xdr:row>
      <xdr:rowOff>34776</xdr:rowOff>
    </xdr:from>
    <xdr:to>
      <xdr:col>10</xdr:col>
      <xdr:colOff>775301</xdr:colOff>
      <xdr:row>81</xdr:row>
      <xdr:rowOff>150353</xdr:rowOff>
    </xdr:to>
    <xdr:grpSp>
      <xdr:nvGrpSpPr>
        <xdr:cNvPr id="271" name="108 Grupo"/>
        <xdr:cNvGrpSpPr/>
      </xdr:nvGrpSpPr>
      <xdr:grpSpPr>
        <a:xfrm>
          <a:off x="7538358" y="17166169"/>
          <a:ext cx="2081586" cy="292470"/>
          <a:chOff x="10315575" y="3429000"/>
          <a:chExt cx="1160098" cy="296400"/>
        </a:xfrm>
      </xdr:grpSpPr>
      <xdr:grpSp>
        <xdr:nvGrpSpPr>
          <xdr:cNvPr id="272" name="109 Grupo"/>
          <xdr:cNvGrpSpPr/>
        </xdr:nvGrpSpPr>
        <xdr:grpSpPr>
          <a:xfrm>
            <a:off x="10863672" y="3429000"/>
            <a:ext cx="612001" cy="296400"/>
            <a:chOff x="5301072" y="2914650"/>
            <a:chExt cx="612001" cy="296400"/>
          </a:xfrm>
        </xdr:grpSpPr>
        <xdr:sp macro="" textlink="">
          <xdr:nvSpPr>
            <xdr:cNvPr id="274" name="111 CuadroTexto">
              <a:hlinkClick xmlns:r="http://schemas.openxmlformats.org/officeDocument/2006/relationships" r:id="rId69"/>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75" name="112 CuadroTexto">
              <a:hlinkClick xmlns:r="http://schemas.openxmlformats.org/officeDocument/2006/relationships" r:id="rId70"/>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3"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64752</xdr:colOff>
      <xdr:row>80</xdr:row>
      <xdr:rowOff>54427</xdr:rowOff>
    </xdr:from>
    <xdr:to>
      <xdr:col>13</xdr:col>
      <xdr:colOff>622337</xdr:colOff>
      <xdr:row>81</xdr:row>
      <xdr:rowOff>170004</xdr:rowOff>
    </xdr:to>
    <xdr:grpSp>
      <xdr:nvGrpSpPr>
        <xdr:cNvPr id="276" name="113 Grupo"/>
        <xdr:cNvGrpSpPr/>
      </xdr:nvGrpSpPr>
      <xdr:grpSpPr>
        <a:xfrm>
          <a:off x="9725823" y="17185820"/>
          <a:ext cx="2081585" cy="292470"/>
          <a:chOff x="10315575" y="3429000"/>
          <a:chExt cx="1160098" cy="296400"/>
        </a:xfrm>
      </xdr:grpSpPr>
      <xdr:grpSp>
        <xdr:nvGrpSpPr>
          <xdr:cNvPr id="277" name="114 Grupo"/>
          <xdr:cNvGrpSpPr/>
        </xdr:nvGrpSpPr>
        <xdr:grpSpPr>
          <a:xfrm>
            <a:off x="10863672" y="3429000"/>
            <a:ext cx="612001" cy="296400"/>
            <a:chOff x="5301072" y="2914650"/>
            <a:chExt cx="612001" cy="296400"/>
          </a:xfrm>
        </xdr:grpSpPr>
        <xdr:sp macro="" textlink="">
          <xdr:nvSpPr>
            <xdr:cNvPr id="297" name="116 CuadroTexto">
              <a:hlinkClick xmlns:r="http://schemas.openxmlformats.org/officeDocument/2006/relationships" r:id="rId71"/>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8" name="117 CuadroTexto">
              <a:hlinkClick xmlns:r="http://schemas.openxmlformats.org/officeDocument/2006/relationships" r:id="rId72"/>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8"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38125" y="1876425"/>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3707"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38125" y="1885950"/>
          <a:ext cx="3780000" cy="2133600"/>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648279" y="3695700"/>
          <a:ext cx="2074328" cy="296400"/>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7955488" y="3693581"/>
          <a:ext cx="2074328" cy="296400"/>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125075" y="2266950"/>
          <a:ext cx="3517083" cy="1447804"/>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38125" y="3185584"/>
          <a:ext cx="3769200" cy="822632"/>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5944655" y="2498724"/>
          <a:ext cx="1707091" cy="505883"/>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220074" y="2498726"/>
          <a:ext cx="1707091" cy="505883"/>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36764" y="1877786"/>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2346"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7932965" y="3722914"/>
          <a:ext cx="2088000" cy="296400"/>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646964" y="3761014"/>
          <a:ext cx="2088000" cy="216000"/>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24858" y="2857500"/>
          <a:ext cx="3810001" cy="2148804"/>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9"/>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7827131" y="5873748"/>
          <a:ext cx="2376959" cy="298516"/>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657556" y="5901265"/>
          <a:ext cx="2032000" cy="216000"/>
          <a:chOff x="10315575" y="3477683"/>
          <a:chExt cx="1791355" cy="216000"/>
        </a:xfrm>
      </xdr:grpSpPr>
      <xdr:sp macro="" textlink="">
        <xdr:nvSpPr>
          <xdr:cNvPr id="293" name="292 CuadroTexto">
            <a:hlinkClick xmlns:r="http://schemas.openxmlformats.org/officeDocument/2006/relationships" r:id="rId10"/>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123714" y="3238500"/>
          <a:ext cx="3530690" cy="1462016"/>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35442" y="4168321"/>
          <a:ext cx="3780000" cy="826715"/>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5932713" y="4658179"/>
          <a:ext cx="1707091" cy="508906"/>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218713" y="4668762"/>
          <a:ext cx="1707091" cy="508906"/>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5943296" y="2494643"/>
          <a:ext cx="1707091" cy="508907"/>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218713" y="2494643"/>
          <a:ext cx="1707091" cy="508907"/>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2346"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36764" y="2843893"/>
          <a:ext cx="3780000" cy="2149928"/>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646964" y="5859236"/>
          <a:ext cx="2088000" cy="296400"/>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7808150" y="7966227"/>
          <a:ext cx="2358149" cy="320590"/>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551714" y="7966224"/>
          <a:ext cx="2339099" cy="320590"/>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7916330" y="5857117"/>
          <a:ext cx="2088000" cy="306984"/>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15"/>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16"/>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1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7808018" y="3693581"/>
          <a:ext cx="2368795" cy="301540"/>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1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2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2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541129" y="3704164"/>
          <a:ext cx="2349745" cy="301540"/>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2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2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25"/>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26"/>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27"/>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371544" y="8008556"/>
          <a:ext cx="2032000" cy="216000"/>
          <a:chOff x="10315575" y="3477683"/>
          <a:chExt cx="1791355" cy="216000"/>
        </a:xfrm>
      </xdr:grpSpPr>
      <xdr:sp macro="" textlink="">
        <xdr:nvSpPr>
          <xdr:cNvPr id="233" name="232 CuadroTexto">
            <a:hlinkClick xmlns:r="http://schemas.openxmlformats.org/officeDocument/2006/relationships" r:id="rId2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096500" y="3224893"/>
          <a:ext cx="3530690" cy="1458991"/>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36764" y="4154714"/>
          <a:ext cx="3772800" cy="823690"/>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5943294" y="2494642"/>
          <a:ext cx="1707091" cy="505883"/>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191499" y="2484060"/>
          <a:ext cx="1707091" cy="505883"/>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5932712" y="4641548"/>
          <a:ext cx="1707091" cy="508907"/>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191498" y="4641548"/>
          <a:ext cx="1707091" cy="508907"/>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646712" y="6767286"/>
          <a:ext cx="1707091" cy="505883"/>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5932712" y="6767286"/>
          <a:ext cx="1707091" cy="505883"/>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202082" y="6767286"/>
          <a:ext cx="1707091" cy="505883"/>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BAD/Desktop/indicadores%202do%20trimestre%20reporte/Direccionamiento%20y%20planeacion/OAP/Seguimiento%20a%20la%20gesti&#243;n%20del%20Plan%20de%20Acci&#243;n%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o Trimestre"/>
      <sheetName val="Hoja1"/>
    </sheetNames>
    <sheetDataSet>
      <sheetData sheetId="0"/>
      <sheetData sheetId="1">
        <row r="87">
          <cell r="D87" t="str">
            <v>DOS</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A%20CONSOLIDAR/todos_unidos.xls"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ILLIAM BADILLO DE  LA HOZ" refreshedDate="42249.683628009261" createdVersion="5" refreshedVersion="5" minRefreshableVersion="3" recordCount="97">
  <cacheSource type="worksheet">
    <worksheetSource ref="A2:I99" sheet="BD" r:id="rId2"/>
  </cacheSource>
  <cacheFields count="9">
    <cacheField name="Nombre del indicador" numFmtId="0">
      <sharedItems/>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u="1"/>
      </sharedItems>
    </cacheField>
    <cacheField name="Proceso" numFmtId="0">
      <sharedItems/>
    </cacheField>
    <cacheField name="Subproceso" numFmtId="0">
      <sharedItems containsBlank="1"/>
    </cacheField>
    <cacheField name="Responsable Indicador" numFmtId="0">
      <sharedItems containsBlank="1"/>
    </cacheField>
    <cacheField name="Dependencia" numFmtId="0">
      <sharedItems/>
    </cacheField>
    <cacheField name="Tipo de proceso" numFmtId="0">
      <sharedItems containsBlank="1" count="5">
        <s v="Procesos Misionales"/>
        <s v="Procesos Estrategicos"/>
        <s v="Procesos de Apoyo"/>
        <s v="Procesos de Evaluacion"/>
        <m u="1"/>
      </sharedItems>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LLIAM BADILLO DE  LA HOZ" refreshedDate="42257.7450193287" createdVersion="5" refreshedVersion="5" minRefreshableVersion="3" recordCount="100">
  <cacheSource type="worksheet">
    <worksheetSource ref="A2:I102" sheet="BD" r:id="rId2"/>
  </cacheSource>
  <cacheFields count="9">
    <cacheField name="Nombre del indicador" numFmtId="0">
      <sharedItems containsBlank="1"/>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sharedItems>
    </cacheField>
    <cacheField name="Proceso" numFmtId="0">
      <sharedItems containsBlank="1" count="16">
        <s v="APLICACIÓN DE POLÍTICAS Y O NORMAS"/>
        <s v="DIRECCIONAMIENTO Y PLANEACIÓN INSTITUCIONAL"/>
        <s v="DISEÑO DE NORMAS"/>
        <s v="FORMULACIÓN Y ADOPCIÓN DE POLÍTICAS"/>
        <s v="GESTIÓN ADMINISTRATIVA"/>
        <s v="GESTIÓN CONTRACTUAL"/>
        <s v="GESTIÓN DE LA INFORMACIÓN"/>
        <s v="GESTIÓN DE RECURSOS INFORMATICOS"/>
        <s v="GESTIÓN DEL TALENTO HUMANO"/>
        <s v="GESTIÓN DOCUMENTAL"/>
        <s v="GESTIÓN FINANCIERA"/>
        <s v="GESTIÓN JURÍDICA"/>
        <s v="INSPECCIÓN, CONTROL Y VIGILANCIA"/>
        <s v="SEGUIMIENTO Y EVALUACIÓN"/>
        <s v="MEJORAMIENTO CONTINUO"/>
        <m/>
      </sharedItems>
    </cacheField>
    <cacheField name="Subproceso" numFmtId="0">
      <sharedItems containsBlank="1" count="14">
        <s v="ACCESO A LA JUSTICIA"/>
        <s v="ASUNTOS INTERNACIONALES"/>
        <s v="ESTRATEGIA Y ANÁLISIS"/>
        <s v="FORTALECIMIENTO DEL PRINCIPIO DE SEGURIDAD JURÍDICA"/>
        <s v="Gestión de proyectos del sector justicia financiados por organismos internacionales"/>
        <m/>
        <s v="GESTIÓN DE BIENES"/>
        <s v="SERVICIOS ADMINISTRATIVOS"/>
        <s v="SERVICIO AL CIUDADANO"/>
        <s v="ADMINISTRACIÓN DEL TALENTO HUMANO"/>
        <s v="DESARROLLO DEL TALENTO HUMANO"/>
        <s v="ACTUACIONES ADMINISTRATIVAS"/>
        <s v="GESTIÓN DE ASUNTOS DISCIPLINARIOS"/>
        <s v="DEFENSA JURÍDICA"/>
      </sharedItems>
    </cacheField>
    <cacheField name="Responsable Indicador" numFmtId="0">
      <sharedItems containsBlank="1"/>
    </cacheField>
    <cacheField name="Dependencia" numFmtId="0">
      <sharedItems containsBlank="1" count="23">
        <s v="Dirección de Métodos Alternativos de Solución de Conflíctos"/>
        <s v="Oficina de Asuntos Internacionales"/>
        <s v="Subdirección de Estrategia y Análisis"/>
        <s v="Dirección de Desarrollo del Derecho y del Ordenamiento Jurídico"/>
        <s v="Oficina Asesora de Planeación"/>
        <s v="Dirección de Política contra las Drogas"/>
        <s v="Dirección de Política Criminal"/>
        <s v="Grupo de agenda legislativa"/>
        <s v="Grupo de Gestión Administrativa"/>
        <s v="Grupo de Gestión Contractual"/>
        <s v="Grupo de Comunicaciones"/>
        <s v="Grupo de Servicio al Ciudadano."/>
        <s v="Subdirección de Sistemas"/>
        <s v="Grupo de Gestión Humana"/>
        <s v="Grupo de Gestión Financiera y Contable"/>
        <s v="Oficina Asesora Jurídica"/>
        <s v="Oficina de Control Interno"/>
        <s v="Dirección de Justicia Formal"/>
        <s v="Oficina de Infomación en Justicia"/>
        <s v="Sub Dirección de Control y Fiscalización de Sustancias Químicas"/>
        <s v="Grupo de Control Disciplinario Interno "/>
        <m/>
        <s v="Procesos Misionales" u="1"/>
      </sharedItems>
    </cacheField>
    <cacheField name="Tipo de proceso" numFmtId="0">
      <sharedItems containsBlank="1"/>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LLIAM BADILLO DE  LA HOZ" refreshedDate="42409.729234722225" createdVersion="1" refreshedVersion="5" recordCount="95">
  <cacheSource type="worksheet">
    <worksheetSource ref="A1:I96" sheet="bd" r:id="rId2"/>
  </cacheSource>
  <cacheFields count="9">
    <cacheField name="INDICADOR" numFmtId="0">
      <sharedItems/>
    </cacheField>
    <cacheField name="OBJETIVO ASOCIADO" numFmtId="0">
      <sharedItems count="5">
        <s v="Propiciar una Justicia eficaz y eficiente en el marco de una atención integral"/>
        <s v="Gerencia efectiva y desarrollo institucional"/>
        <s v="Diseñar, coordinar e implementar políticas, planes, programas y proyectos para la prevención, persecución del delito y resocialización del delincuente"/>
        <s v="Diseñar y coordinar las políticas e iniciativas del Estado colombiano para prevenir y controlar la problemáticas de las drogas y actividades relacionadas"/>
        <s v="Diseñar y coordinar mecanismos de justicia transicional para contribuir a la reconciliación nacional"/>
      </sharedItems>
    </cacheField>
    <cacheField name="DEPENDENCIA" numFmtId="0">
      <sharedItems count="20">
        <s v="Dirección de Métodos Alternativos de Solución de Conflíctos"/>
        <s v="Oficina Asesora de Planeación"/>
        <s v="Dirección de Política Criminal"/>
        <s v="Grupo de Gestión Humana"/>
        <s v="Dirección de Desarrollo del Derecho y del Ordenamiento Jurídico"/>
        <s v="Oficina Asesora Jurídica"/>
        <s v="Dirección de Política contra las Drogas"/>
        <s v="Grupo de Gestión Administrativa"/>
        <s v="Dirección de Justicia Formal"/>
        <s v="Grupo de Gestión Financiera y Contable"/>
        <s v="Sub Dirección de Control y Fiscalización de Sustancias Químicas"/>
        <s v="Grupo de agenda legislativa"/>
        <s v="Grupo de Comunicaciones"/>
        <s v="Grupo de Gestión Contractual"/>
        <s v="Subdirección de Sistemas"/>
        <s v="Dirección de Justicia Tanscicional"/>
        <s v="Grupo de Servicio al Ciudadano."/>
        <s v="Grupo de Control Disciplinario Interno "/>
        <s v="Oficina de Control Interno"/>
        <s v="Oficina de Asuntos Internacionales"/>
      </sharedItems>
    </cacheField>
    <cacheField name="TIPO DE PROCESO" numFmtId="0">
      <sharedItems count="4">
        <s v="Procesos Misionales"/>
        <s v="Procesos Estrategicos"/>
        <s v="Procesos de Apoyo"/>
        <s v="Procesos de Evaluacion"/>
      </sharedItems>
    </cacheField>
    <cacheField name="%" numFmtId="9">
      <sharedItems containsString="0" containsBlank="1" containsNumber="1" minValue="0.25" maxValue="1"/>
    </cacheField>
    <cacheField name="PROCESO" numFmtId="0">
      <sharedItems count="15">
        <s v="FORMULACIÓN Y ADOPCIÓN DE POLÍTICAS"/>
        <s v="DIRECCIONAMIENTO Y PLANEACIÓN INSTITUCIONAL"/>
        <s v="INSPECCIÓN, CONTROL Y VIGILANCIA"/>
        <s v="APLICACIÓN DE POLÍTICAS Y O NORMAS"/>
        <s v="GESTIÓN DEL TALENTO HUMANO"/>
        <s v="DISEÑO DE NORMAS"/>
        <s v="GESTIÓN JURÍDICA"/>
        <s v="GESTIÓN DOCUMENTAL"/>
        <s v="GESTIÓN DE RECURSOS INFORMATICOS"/>
        <s v="GESTIÓN FINANCIERA"/>
        <s v="GESTIÓN ADMINISTRATIVA"/>
        <s v="GESTIÓN DE LA INFORMACIÓN"/>
        <s v="GESTIÓN CONTRACTUAL"/>
        <s v="MEJORAMIENTO CONTINUO"/>
        <s v="SEGUIMIENTO Y EVALUACIÓN"/>
      </sharedItems>
    </cacheField>
    <cacheField name="SUBPROCESO" numFmtId="0">
      <sharedItems containsBlank="1" count="13">
        <m/>
        <s v="ACCESO A LA JUSTICIA"/>
        <s v="DESARROLLO DEL TALENTO HUMANO"/>
        <s v="FORTALECIMIENTO DEL PRINCIPIO DE SEGURIDAD JURÍDICA"/>
        <s v="DEFENSA JURÍDICA"/>
        <s v="ADMINISTRACIÓN DEL TALENTO HUMANO"/>
        <s v="ESTRATEGIA Y ANÁLISIS"/>
        <s v="GESTIÓN DE BIENES"/>
        <s v="ACTUACIONES ADMINISTRATIVAS"/>
        <s v="SERVICIOS ADMINISTRATIVOS"/>
        <s v="SERVICIO AL CIUDADANO"/>
        <s v="GESTIÓN DE ASUNTOS DISCIPLINARIOS"/>
        <s v="ASUNTOS INTERNACIONALES"/>
      </sharedItems>
    </cacheField>
    <cacheField name="OBJETIVO" numFmtId="0">
      <sharedItems containsBlank="1"/>
    </cacheField>
    <cacheField name="COMENT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
  <r>
    <s v="Casas de Justicia en operación"/>
    <x v="0"/>
    <s v="APLICACIÓN DE POLÍTICAS Y O NORMAS"/>
    <s v="ACCESO A LA JUSTICIA"/>
    <s v="DMASC"/>
    <s v="Dirección de Métodos Alternativos de Solución de Conflíctos"/>
    <x v="0"/>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s v="APLICACIÓN DE POLÍTICAS Y O NORMAS"/>
    <s v="ACCESO A LA JUSTICIA"/>
    <s v="DMASC"/>
    <s v="Dirección de Métodos Alternativos de Solución de Conflíctos"/>
    <x v="0"/>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s v="APLICACIÓN DE POLÍTICAS Y O NORMAS"/>
    <s v="ACCESO A LA JUSTICIA"/>
    <s v="DMASC"/>
    <s v="Dirección de Métodos Alternativos de Solución de Conflíctos"/>
    <x v="0"/>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s v="APLICACIÓN DE POLÍTICAS Y O NORMAS"/>
    <s v="ACCESO A LA JUSTICIA"/>
    <s v="DMASC"/>
    <s v="Dirección de Métodos Alternativos de Solución de Conflíctos"/>
    <x v="0"/>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s v="APLICACIÓN DE POLÍTICAS Y O NORMAS"/>
    <s v="ACCESO A LA JUSTICIA"/>
    <s v="DMASC"/>
    <s v="Dirección de Métodos Alternativos de Solución de Conflíctos"/>
    <x v="0"/>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s v="APLICACIÓN DE POLÍTICAS Y O NORMAS"/>
    <s v="ACCESO A LA JUSTICIA"/>
    <s v="DMASC"/>
    <s v="Dirección de Métodos Alternativos de Solución de Conflíctos"/>
    <x v="0"/>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s v="APLICACIÓN DE POLÍTICAS Y O NORMAS"/>
    <s v="ACCESO A LA JUSTICIA"/>
    <s v="DMASC"/>
    <s v="Dirección de Métodos Alternativos de Solución de Conflíctos"/>
    <x v="0"/>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s v="APLICACIÓN DE POLÍTICAS Y O NORMAS"/>
    <s v="ASUNTOS INTERNACIONALES"/>
    <s v="OAI"/>
    <s v="Oficina de Asuntos Internacionales"/>
    <x v="0"/>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s v="APLICACIÓN DE POLÍTICAS Y O NORMAS"/>
    <s v="ASUNTOS INTERNACIONALES"/>
    <s v="OAI"/>
    <s v="Oficina de Asuntos Internacionales"/>
    <x v="0"/>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s v="APLICACIÓN DE POLÍTICAS Y O NORMAS"/>
    <s v="ASUNTOS INTERNACIONALES"/>
    <s v="OAI"/>
    <s v="Oficina de Asuntos Internacionales"/>
    <x v="0"/>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s v="APLICACIÓN DE POLÍTICAS Y O NORMAS"/>
    <s v="ESTRATEGIA Y ANÁLISIS"/>
    <m/>
    <s v="Subdirección de Estrategia y Análisis"/>
    <x v="0"/>
    <m/>
    <s v="N/A"/>
  </r>
  <r>
    <s v="Sistema de información del Observatorio de Drogas de Colombia – Generación de datos en el Sistema de información del Observatorio de Drogas de Colombia – ODC."/>
    <x v="1"/>
    <s v="APLICACIÓN DE POLÍTICAS Y O NORMAS"/>
    <s v="ESTRATEGIA Y ANÁLISIS"/>
    <m/>
    <s v="Subdirección de Estrategia y Análisis"/>
    <x v="0"/>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s v="APLICACIÓN DE POLÍTICAS Y O NORMAS"/>
    <s v="FORTALECIMIENTO DEL PRINCIPIO DE SEGURIDAD JURÍDICA"/>
    <s v="DDDOJ"/>
    <s v="Dirección de Desarrollo del Derecho y del Ordenamiento Jurídico"/>
    <x v="0"/>
    <n v="0.90500000000000003"/>
    <s v="Se logro cargar la mayoría de las normas cuyo documento insumo se encontraba preparado de acuerdo con los pasos del procedimiento. Por la extención de algunas normas no se pudo cumplir con el 100%. "/>
  </r>
  <r>
    <s v="Cumplimiento de desembolsos"/>
    <x v="0"/>
    <s v="DIRECCIONAMIENTO Y PLANEACIÓN INSTITUCIONAL"/>
    <s v="Gestión de proyectos del sector justicia financiados por organismos internacionales"/>
    <s v="OAI"/>
    <s v="Oficina de Asuntos Internacionales"/>
    <x v="1"/>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s v="DIRECCIONAMIENTO Y PLANEACIÓN INSTITUCIONAL"/>
    <s v="Gestión de proyectos del sector justicia financiados por organismos internacionales"/>
    <s v="OAI"/>
    <s v="Oficina de Asuntos Internacionales"/>
    <x v="1"/>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s v="DIRECCIONAMIENTO Y PLANEACIÓN INSTITUCIONAL"/>
    <s v="Gestión de proyectos del sector justicia financiados por organismos internacionales"/>
    <s v="OAI"/>
    <s v="Oficina de Asuntos Internacionales"/>
    <x v="1"/>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s v="DIRECCIONAMIENTO Y PLANEACIÓN INSTITUCIONAL"/>
    <m/>
    <s v="OAP"/>
    <s v="Oficina Asesora de Planeación"/>
    <x v="1"/>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s v="DIRECCIONAMIENTO Y PLANEACIÓN INSTITUCIONAL"/>
    <m/>
    <s v="OAP"/>
    <s v="Oficina Asesora de Planeación"/>
    <x v="1"/>
    <n v="1"/>
    <s v="En el segundo trimestre de 2015, no se realizaron tramites de vigencias futuras del MJD,"/>
  </r>
  <r>
    <s v="Tiempo de respuesta a la solicitudes de modificación del presupuesto realizado"/>
    <x v="2"/>
    <s v="DIRECCIONAMIENTO Y PLANEACIÓN INSTITUCIONAL"/>
    <m/>
    <s v="OAP"/>
    <s v="Oficina Asesora de Planeación"/>
    <x v="1"/>
    <n v="1"/>
    <s v="Durante el segundo trimestre de 2015 no se atendió ninguna solicitud de modificación presupuestal."/>
  </r>
  <r>
    <s v="Seguimiento a la gestión del Plan de Acción institucional"/>
    <x v="2"/>
    <s v="DIRECCIONAMIENTO Y PLANEACIÓN INSTITUCIONAL"/>
    <m/>
    <s v="OAP"/>
    <s v="Oficina Asesora de Planeación"/>
    <x v="1"/>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s v="DISEÑO DE NORMAS"/>
    <m/>
    <s v="DDDOJ"/>
    <s v="Dirección de Desarrollo del Derecho y del Ordenamiento Jurídico"/>
    <x v="0"/>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s v="DISEÑO DE NORMAS"/>
    <m/>
    <s v="DPCD"/>
    <s v="Dirección de Política contra las Drogas"/>
    <x v="0"/>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s v="DISEÑO DE NORMAS"/>
    <m/>
    <s v="DPCP"/>
    <s v="Dirección de Política Criminal"/>
    <x v="0"/>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s v="DISEÑO DE NORMAS"/>
    <m/>
    <s v="GAL"/>
    <s v="Grupo de agenda legislativa"/>
    <x v="0"/>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s v="DISEÑO DE NORMAS"/>
    <m/>
    <s v="GAL"/>
    <s v="Grupo de agenda legislativa"/>
    <x v="0"/>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s v="FORMULACIÓN Y ADOPCIÓN DE POLÍTICAS"/>
    <m/>
    <s v="DMASC"/>
    <s v="Dirección de Métodos Alternativos de Solución de Conflíctos"/>
    <x v="0"/>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s v="FORMULACIÓN Y ADOPCIÓN DE POLÍTICAS"/>
    <m/>
    <s v="DPCP"/>
    <s v="Dirección de Política Criminal"/>
    <x v="0"/>
    <m/>
    <s v="La DPCP está participando en las formulación de dos conpes; prevención del delito en adolescentes y jóvenes y politica criminal que aún no han sido aprobados."/>
  </r>
  <r>
    <s v="Porcentaje de avance de documentos CONPES"/>
    <x v="3"/>
    <s v="FORMULACIÓN Y ADOPCIÓN DE POLÍTICAS"/>
    <m/>
    <s v="DPCP"/>
    <s v="Dirección de Política Criminal"/>
    <x v="0"/>
    <n v="1"/>
    <s v="La DPCP viene participando en la formulación del conpes de política penitenciaria y carcelaria en Colombia No. 3828, el cual fue publicado el 19 de mayo del 2015"/>
  </r>
  <r>
    <s v="Porcentaje de avance de documentos CONPES"/>
    <x v="0"/>
    <s v="FORMULACIÓN Y ADOPCIÓN DE POLÍTICAS"/>
    <m/>
    <s v="DMASC"/>
    <s v="Dirección de Métodos Alternativos de Solución de Conflíctos"/>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s v="GESTIÓN ADMINISTRATIVA"/>
    <s v="GESTIÓN DE BIENES"/>
    <s v="GGA"/>
    <s v="Grupo de Gestión Administrativa"/>
    <x v="2"/>
    <n v="1"/>
    <s v="N/A"/>
  </r>
  <r>
    <s v="Actualización y mantenimiento del movimiento del almacén del MJD"/>
    <x v="2"/>
    <s v="GESTIÓN ADMINISTRATIVA"/>
    <s v="GESTIÓN DE BIENES"/>
    <s v="GGA"/>
    <s v="Grupo de Gestión Administrativa"/>
    <x v="2"/>
    <n v="1"/>
    <s v="N/A"/>
  </r>
  <r>
    <s v="Baja de bienes del inventario del MJD"/>
    <x v="2"/>
    <s v="GESTIÓN ADMINISTRATIVA"/>
    <s v="GESTIÓN DE BIENES"/>
    <s v="GGA"/>
    <s v="Grupo de Gestión Administrativa"/>
    <x v="2"/>
    <n v="1"/>
    <s v="NO SE DADO DE BAJA A NADA EL  REPORTE ESTA EN 0"/>
  </r>
  <r>
    <s v="Hojas de vida parque automotor actualizadas"/>
    <x v="2"/>
    <s v="GESTIÓN ADMINISTRATIVA"/>
    <s v="SERVICIOS ADMINISTRATIVOS"/>
    <s v="GGA"/>
    <s v="Grupo de Gestión Administrativa"/>
    <x v="2"/>
    <n v="1"/>
    <s v="N/A"/>
  </r>
  <r>
    <s v="Mantenimiento de los sistemas del MJD (Ascensores, Aire Acondicionado, Respaldo Eléctrico y Electrobombas)"/>
    <x v="2"/>
    <s v="GESTIÓN ADMINISTRATIVA"/>
    <s v="SERVICIOS ADMINISTRATIVOS"/>
    <s v="GGA"/>
    <s v="Grupo de Gestión Administrativa"/>
    <x v="2"/>
    <n v="1"/>
    <s v="N/A"/>
  </r>
  <r>
    <s v="Porcentaje de Cumplimiento cronogramas iniciales en procesos públicos de selección - sobre solicitudes presentadas"/>
    <x v="2"/>
    <s v="GESTIÓN CONTRACTUAL"/>
    <m/>
    <s v="GGC"/>
    <s v="Grupo de Gestión Contractual"/>
    <x v="2"/>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s v="GESTIÓN CONTRACTUAL"/>
    <m/>
    <s v="GGC"/>
    <s v="Grupo de Gestión Contractual"/>
    <x v="2"/>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s v="GESTIÓN CONTRACTUAL"/>
    <m/>
    <s v="GGC"/>
    <s v="Grupo de Gestión Contractual"/>
    <x v="2"/>
    <n v="1"/>
    <s v="Se recibieron durante el 2 trimestre 97 solicitudes,  de las cuales se atendieron en su totalidad, cumpliendo el 100% de la meta para el periodo "/>
  </r>
  <r>
    <s v="Porcentaje de cumplimiento en la liquidación de contratos"/>
    <x v="2"/>
    <s v="GESTIÓN CONTRACTUAL"/>
    <m/>
    <s v="GGC"/>
    <s v="Grupo de Gestión Contractual"/>
    <x v="2"/>
    <n v="0.81200000000000006"/>
    <s v="Se realizaron 69 liquidaciones, de 85 solicitudes recibidas en el GGC, lo que demuestra un cumplimiento del 81,2%. "/>
  </r>
  <r>
    <s v="Porcentaje de Contratos Suscritos por el MJD – sobre solicitudes de contratación aceptadas por el Grupo de Gestión Contractual"/>
    <x v="2"/>
    <s v="GESTIÓN CONTRACTUAL"/>
    <m/>
    <s v="GGC"/>
    <s v="Grupo de Gestión Contractual"/>
    <x v="2"/>
    <n v="1"/>
    <s v="Se elaboraron para el 2 trimestre 72 Contratos  y fue radicado en Secretaria General los 72 contratos dando un cumplimiento a esta meta en un 100%"/>
  </r>
  <r>
    <s v="Impacto de las noticias que genera el Ministerio"/>
    <x v="2"/>
    <s v="GESTIÓN DE LA INFORMACIÓN"/>
    <m/>
    <s v="GC"/>
    <s v="Grupo de Comunicaciones"/>
    <x v="1"/>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s v="GESTIÓN DE LA INFORMACIÓN"/>
    <s v="SERVICIO AL CIUDADANO"/>
    <s v="GSC"/>
    <s v="Grupo de Servicio al Ciudadano."/>
    <x v="1"/>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s v="GESTIÓN DE RECURSOS INFORMATICOS"/>
    <m/>
    <s v="SS"/>
    <s v="Subdirección de Sistemas"/>
    <x v="2"/>
    <n v="0.98499999999999999"/>
    <s v="N/A"/>
  </r>
  <r>
    <s v="Oportunidad en la atención del soporte requerido"/>
    <x v="2"/>
    <s v="GESTIÓN DE RECURSOS INFORMATICOS"/>
    <m/>
    <s v="SS"/>
    <s v="Subdirección de Sistemas"/>
    <x v="2"/>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s v="GESTIÓN DE RECURSOS INFORMATICOS"/>
    <m/>
    <s v="SS"/>
    <s v="Subdirección de Sistemas"/>
    <x v="2"/>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s v="GESTIÓN DEL TALENTO HUMANO"/>
    <s v="ADMINISTRACIÓN DEL TALENTO HUMANO"/>
    <s v="GGH"/>
    <s v="Grupo de Gestión Humana"/>
    <x v="2"/>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s v="GESTIÓN DEL TALENTO HUMANO"/>
    <s v="ADMINISTRACIÓN DEL TALENTO HUMANO"/>
    <s v="GGH"/>
    <s v="Grupo de Gestión Humana"/>
    <x v="2"/>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s v="GESTIÓN DEL TALENTO HUMANO"/>
    <s v="ADMINISTRACIÓN DEL TALENTO HUMANO"/>
    <s v="GGH"/>
    <s v="Grupo de Gestión Humana"/>
    <x v="2"/>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s v="GESTIÓN DEL TALENTO HUMANO"/>
    <s v="ADMINISTRACIÓN DEL TALENTO HUMANO"/>
    <s v="GGH"/>
    <s v="Grupo de Gestión Humana"/>
    <x v="2"/>
    <n v="1"/>
    <s v="En el período se tramitaron 5 solicitudes de primas técnicas. "/>
  </r>
  <r>
    <s v="Trámite de la vinculación de los funcionarios"/>
    <x v="2"/>
    <s v="GESTIÓN DEL TALENTO HUMANO"/>
    <s v="ADMINISTRACIÓN DEL TALENTO HUMANO"/>
    <s v="GGH"/>
    <s v="Grupo de Gestión Humana"/>
    <x v="2"/>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s v="GESTIÓN DEL TALENTO HUMANO"/>
    <s v="DESARROLLO DEL TALENTO HUMANO"/>
    <s v="GGH"/>
    <s v="Grupo de Gestión Humana"/>
    <x v="2"/>
    <n v="0.74"/>
    <s v="En el período asistió en promedio el 74% de los funcionarios convocados a las actividades de capacitaciton, superando la meta del indicador para el trimestre."/>
  </r>
  <r>
    <s v="Cobertura Plan del Sistema de Gestión de la Seguridad y Salud en el Trabajo ejecutado"/>
    <x v="2"/>
    <s v="GESTIÓN DEL TALENTO HUMANO"/>
    <s v="DESARROLLO DEL TALENTO HUMANO"/>
    <s v="GGH"/>
    <s v="Grupo de Gestión Humana"/>
    <x v="2"/>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s v="GESTIÓN DEL TALENTO HUMANO"/>
    <s v="DESARROLLO DEL TALENTO HUMANO"/>
    <s v="GGH"/>
    <s v="Grupo de Gestión Humana"/>
    <x v="2"/>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s v="GESTIÓN DEL TALENTO HUMANO"/>
    <s v="DESARROLLO DEL TALENTO HUMANO"/>
    <s v="GGH"/>
    <s v="Grupo de Gestión Humana"/>
    <x v="2"/>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s v="GESTIÓN DEL TALENTO HUMANO"/>
    <s v="DESARROLLO DEL TALENTO HUMANO"/>
    <s v="GGH"/>
    <s v="Grupo de Gestión Humana"/>
    <x v="2"/>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s v="GESTIÓN DEL TALENTO HUMANO"/>
    <s v="DESARROLLO DEL TALENTO HUMANO"/>
    <s v="GGH"/>
    <s v="Grupo de Gestión Humana"/>
    <x v="2"/>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s v="GESTIÓN DOCUMENTAL"/>
    <m/>
    <s v="GGA"/>
    <s v="Grupo de Gestión Administrativa"/>
    <x v="2"/>
    <n v="1"/>
    <s v="N/A"/>
  </r>
  <r>
    <s v="Registro de correspondencia externa despachada"/>
    <x v="2"/>
    <s v="GESTIÓN DOCUMENTAL"/>
    <m/>
    <s v="GGA"/>
    <s v="Grupo de Gestión Administrativa"/>
    <x v="2"/>
    <n v="0.88300000000000001"/>
    <s v="N/A"/>
  </r>
  <r>
    <s v="Tablas de retención documental actualizadas"/>
    <x v="2"/>
    <s v="GESTIÓN DOCUMENTAL"/>
    <m/>
    <s v="GGA"/>
    <s v="Grupo de Gestión Administrativa"/>
    <x v="2"/>
    <n v="1"/>
    <s v="N/A"/>
  </r>
  <r>
    <s v="Expedición de Certificados de Disponibilidad Presupuestal"/>
    <x v="2"/>
    <s v="GESTIÓN FINANCIERA"/>
    <m/>
    <s v="GGF"/>
    <s v="Grupo de Gestión Financiera y Contable"/>
    <x v="2"/>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s v="GESTIÓN FINANCIERA"/>
    <m/>
    <s v="GGF"/>
    <s v="Grupo de Gestión Financiera y Contable"/>
    <x v="2"/>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s v="GESTIÓN FINANCIERA"/>
    <m/>
    <s v="GGF"/>
    <s v="Grupo de Gestión Financiera y Contable"/>
    <x v="2"/>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s v="GESTIÓN FINANCIERA"/>
    <m/>
    <s v="GGF"/>
    <s v="Grupo de Gestión Financiera y Contable"/>
    <x v="2"/>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s v="GESTIÓN FINANCIERA"/>
    <m/>
    <s v="GGF"/>
    <s v="Grupo de Gestión Financiera y Contable"/>
    <x v="2"/>
    <n v="1"/>
    <s v="Los estados finanacieros del MJD, con corte al 31 de marzo de 2015, fueron tranferidos a la Contaduría General de la Nación y se encuentran publicados en la página web del Ministerio de Justicia y del Derecho"/>
  </r>
  <r>
    <s v="Actos administrativos elaborados"/>
    <x v="2"/>
    <s v="GESTIÓN JURÍDICA"/>
    <s v="ACTUACIONES ADMINISTRATIVAS"/>
    <s v="OAJ"/>
    <s v="Oficina Asesora Jurídica"/>
    <x v="2"/>
    <n v="1"/>
    <s v="Se revisaron los actos administrativos sometidos a consideración de la Oficina Asesora Jurídica."/>
  </r>
  <r>
    <s v="Consultas tramitadas"/>
    <x v="2"/>
    <s v="GESTIÓN JURÍDICA"/>
    <s v="ACTUACIONES ADMINISTRATIVAS"/>
    <s v="OAJ"/>
    <s v="Oficina Asesora Jurídica"/>
    <x v="2"/>
    <n v="1"/>
    <s v="En el período se formuló una consulta al Consejo de Estado"/>
  </r>
  <r>
    <s v="Derechos de petición atendidos"/>
    <x v="2"/>
    <s v="GESTIÓN JURÍDICA"/>
    <s v="ACTUACIONES ADMINISTRATIVAS"/>
    <s v="OAJ"/>
    <s v="Oficina Asesora Jurídica"/>
    <x v="2"/>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s v="GESTIÓN JURÍDICA"/>
    <s v="ACTUACIONES ADMINISTRATIVAS"/>
    <s v="OAJ"/>
    <s v="Oficina Asesora Jurídica"/>
    <x v="2"/>
    <n v="1"/>
    <s v="Se gestionaron todas las tutelas notificadas de competencia de la Oficina Asesora Jurídica"/>
  </r>
  <r>
    <s v="Porcentaje de Centros de Conciliación y/o Entidades Avaladas vigilados SIC/SECIV"/>
    <x v="0"/>
    <s v="INSPECCIÓN, CONTROL Y VIGILANCIA"/>
    <m/>
    <s v="DMASC"/>
    <s v="Dirección de Métodos Alternativos de Solución de Conflíctos"/>
    <x v="0"/>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s v="INSPECCIÓN, CONTROL Y VIGILANCIA"/>
    <m/>
    <s v="DPC"/>
    <s v="Dirección de Política Criminal"/>
    <x v="0"/>
    <n v="1"/>
    <s v="En el segundo trimestre la DPCP realizó 10 visitas a centros penitenciarios y carcelarios"/>
  </r>
  <r>
    <s v="Informes de visitas a establecimientos penitenciarios y carcelarios"/>
    <x v="3"/>
    <s v="INSPECCIÓN, CONTROL Y VIGILANCIA"/>
    <m/>
    <s v="DPC"/>
    <s v="Dirección de Política Criminal"/>
    <x v="0"/>
    <n v="1"/>
    <s v="La DPCP realizó 10 visitas a centros penitenciarios y se elaboraron los informes respectivos "/>
  </r>
  <r>
    <s v="EFICACIA: % De cumplimiento del programa de auditorías"/>
    <x v="2"/>
    <s v="SEGUIMIENTO Y EVALUACIÓN"/>
    <m/>
    <s v="OCI"/>
    <s v="Oficina de Control Interno"/>
    <x v="3"/>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s v="FORMULACIÓN Y ADOPCIÓN DE POLÍTICAS"/>
    <m/>
    <s v="DDDOJ"/>
    <s v="Dirección de Desarrollo del Derecho y del Ordenamiento Jurídico"/>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s v="DIRECCIONAMIENTO Y PLANEACIÓN INSTITUCIONAL"/>
    <m/>
    <s v="OAP"/>
    <s v="Oficina Asesora de Planeación"/>
    <x v="1"/>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s v="DIRECCIONAMIENTO Y PLANEACIÓN INSTITUCIONAL"/>
    <m/>
    <s v="OAP"/>
    <s v="Oficina Asesora de Planeación"/>
    <x v="1"/>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s v="APLICACIÓN DE POLÍTICAS Y O NORMAS"/>
    <s v="ESTRATEGIA Y ANÁLISIS"/>
    <s v="DPCD"/>
    <s v="Subdirección de Estrategia y Análisis"/>
    <x v="0"/>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s v="APLICACIÓN DE POLÍTICAS Y O NORMAS"/>
    <s v="ESTRATEGIA Y ANÁLISIS"/>
    <s v="DPCD"/>
    <s v="Subdirección de Estrategia y Análisis"/>
    <x v="0"/>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s v="APLICACIÓN DE POLÍTICAS Y O NORMAS"/>
    <s v="ESTRATEGIA Y ANÁLISIS"/>
    <s v="DPCD"/>
    <s v="Subdirección de Estrategia y Análisis"/>
    <x v="0"/>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s v="DISEÑO DE NORMAS"/>
    <m/>
    <s v="DMASC"/>
    <s v="Dirección de Métodos Alternativos de Solución de Conflíctos"/>
    <x v="0"/>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s v="GESTIÓN JURÍDICA"/>
    <m/>
    <s v="OAJ"/>
    <s v="Oficina Asesora Jurídica"/>
    <x v="2"/>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s v="DISEÑO DE NORMAS"/>
    <m/>
    <s v="DJF"/>
    <s v="Dirección de Justicia Formal"/>
    <x v="0"/>
    <n v="1"/>
    <s v="En el segundo trimestre,  la Dirección adelanto la revisión y ajuste del proyecto de decreto que reglamenta el artículo 3 de la ley 1555 de 2013"/>
  </r>
  <r>
    <s v="Porcentaje de avance de elaboración de políticas"/>
    <x v="0"/>
    <s v="FORMULACIÓN Y ADOPCIÓN DE POLÍTICAS"/>
    <m/>
    <s v="DDDOJ"/>
    <s v="Dirección de Desarrollo del Derecho y del Ordenamiento Jurídico"/>
    <x v="0"/>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s v="FORMULACIÓN Y ADOPCIÓN DE POLÍTICAS"/>
    <m/>
    <s v="DJF"/>
    <s v="Dirección de Justicia Formal"/>
    <x v="0"/>
    <m/>
    <s v="En segundo trimestre la dirección NO recibió solicitudes para la elaboración política pública en materia de Justicia."/>
  </r>
  <r>
    <s v="Porcentaje de avance de documentos CONPES"/>
    <x v="0"/>
    <s v="FORMULACIÓN Y ADOPCIÓN DE POLÍTICAS"/>
    <m/>
    <s v="DJF"/>
    <s v="Dirección de Justicia Formal"/>
    <x v="0"/>
    <m/>
    <s v="En segundo trimestre la dirección NO recibió solicitudes para la elaboración política pública en materia de Justicia."/>
  </r>
  <r>
    <s v="Porcentaje de avance de elaboración de políticas"/>
    <x v="1"/>
    <s v="FORMULACIÓN Y ADOPCIÓN DE POLÍTICAS"/>
    <m/>
    <s v="DPCD"/>
    <s v="Dirección de Política contra las Drogas"/>
    <x v="0"/>
    <m/>
    <s v="LA DIRECCIÓN DE POLÍTICA CONTRA LAS DROGAS Y ACTIVIDADES RELACIONADAS  A LA FECHA  NO PARTICIPA EN LA ELABORACIÓN DE POLITICAS PUBLICAS."/>
  </r>
  <r>
    <s v="Porcentaje de avance de documentos CONPES"/>
    <x v="1"/>
    <s v="FORMULACIÓN Y ADOPCIÓN DE POLÍTICAS"/>
    <m/>
    <s v="DPCD"/>
    <s v="Dirección de Política contra las Drogas"/>
    <x v="0"/>
    <m/>
    <s v="LA DIRECCIÓN DE POLÍTICA CONTRA LAS DROGAS Y ACTIVIDADES RELACIONADAS  A LA FECHA  NO PARTICIPA EN LA ELABORACIÓN DE DOCUMENTOS CONPES."/>
  </r>
  <r>
    <s v=" Desempeño del Sistema Integrado de Gestión"/>
    <x v="2"/>
    <s v="MEJORAMIENTO CONTINUO"/>
    <m/>
    <s v="OAP"/>
    <s v="Oficina Asesora de Planeación"/>
    <x v="3"/>
    <n v="0.95"/>
    <n v="0.95199999999999996"/>
  </r>
  <r>
    <s v="Porcentaje de avance en el diseño e implementación del Sistema Integrado de Gestión"/>
    <x v="2"/>
    <s v="MEJORAMIENTO CONTINUO"/>
    <m/>
    <s v="OAP"/>
    <s v="Oficina Asesora de Planeación"/>
    <x v="3"/>
    <m/>
    <s v="ANUAL"/>
  </r>
  <r>
    <s v="Percepción del ciudadano frente a la atención recibida por el Grupo de Servicio al Ciudadano"/>
    <x v="0"/>
    <s v="GESTIÓN DE LA INFORMACIÓN"/>
    <s v="SERVICIO AL CIUDADANO"/>
    <s v="GSC"/>
    <s v="Grupo de Servicio al Ciudadano."/>
    <x v="1"/>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s v="GESTIÓN DE LA INFORMACIÓN"/>
    <m/>
    <s v="OIJ"/>
    <s v="Oficina de Infomación en Justicia"/>
    <x v="1"/>
    <m/>
    <m/>
  </r>
  <r>
    <s v="Optimización del trámite de expedición del CCITE para el manejo de sustancias químicas controladas"/>
    <x v="1"/>
    <s v="INSPECCIÓN, CONTROL Y VIGILANCIA"/>
    <m/>
    <s v="SCYF"/>
    <s v="Sub Dirección de Control y Fiscalización de Sustancias Químicas"/>
    <x v="0"/>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s v="INSPECCIÓN, CONTROL Y VIGILANCIA"/>
    <m/>
    <s v="DMASC"/>
    <s v="Dirección de Métodos Alternativos de Solución de Conflíctos"/>
    <x v="0"/>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s v="GESTIÓN DEL TALENTO HUMANO"/>
    <s v="GESTIÓN DE ASUNTOS DISCIPLINARIOS"/>
    <s v="GDI"/>
    <s v="Grupo de Control Disciplinario Interno "/>
    <x v="2"/>
    <m/>
    <s v="En este trimestre ningún proceso llegó a esta etapa de evaluación."/>
  </r>
  <r>
    <s v="Cumplimiento del término legal de la etapa de indagación preliminar "/>
    <x v="2"/>
    <s v="GESTIÓN DEL TALENTO HUMANO"/>
    <s v="GESTIÓN DE ASUNTOS DISCIPLINARIOS"/>
    <s v="GDI"/>
    <s v="Grupo de Control Disciplinario Interno "/>
    <x v="2"/>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s v="SEGUIMIENTO Y EVALUACIÓN"/>
    <m/>
    <s v="OCI"/>
    <s v="Oficina de Control Interno"/>
    <x v="3"/>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s v="GESTIÓN JURÍDICA"/>
    <s v="DEFENSA JURÍDICA"/>
    <s v="OAJ"/>
    <s v="Oficina Asesora Jurídica"/>
    <x v="2"/>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pivotCacheRecords>
</file>

<file path=xl/pivotCache/pivotCacheRecords2.xml><?xml version="1.0" encoding="utf-8"?>
<pivotCacheRecords xmlns="http://schemas.openxmlformats.org/spreadsheetml/2006/main" xmlns:r="http://schemas.openxmlformats.org/officeDocument/2006/relationships" count="100">
  <r>
    <s v="Casas de Justicia en operación"/>
    <x v="0"/>
    <x v="0"/>
    <x v="0"/>
    <s v="DMASC"/>
    <x v="0"/>
    <s v="Procesos Misionales"/>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x v="0"/>
    <x v="0"/>
    <s v="DMASC"/>
    <x v="0"/>
    <s v="Procesos Misionales"/>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x v="0"/>
    <x v="0"/>
    <s v="DMASC"/>
    <x v="0"/>
    <s v="Procesos Misionales"/>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x v="0"/>
    <x v="0"/>
    <s v="DMASC"/>
    <x v="0"/>
    <s v="Procesos Misionales"/>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x v="0"/>
    <x v="0"/>
    <s v="DMASC"/>
    <x v="0"/>
    <s v="Procesos Misionales"/>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x v="0"/>
    <x v="0"/>
    <s v="DMASC"/>
    <x v="0"/>
    <s v="Procesos Misionales"/>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x v="0"/>
    <x v="0"/>
    <s v="DMASC"/>
    <x v="0"/>
    <s v="Procesos Misionales"/>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x v="0"/>
    <x v="1"/>
    <s v="OAI"/>
    <x v="1"/>
    <s v="Procesos Misionales"/>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x v="0"/>
    <x v="1"/>
    <s v="OAI"/>
    <x v="1"/>
    <s v="Procesos Misionales"/>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x v="0"/>
    <x v="1"/>
    <s v="OAI"/>
    <x v="1"/>
    <s v="Procesos Misionales"/>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x v="0"/>
    <x v="2"/>
    <m/>
    <x v="2"/>
    <s v="Procesos Misionales"/>
    <m/>
    <s v="N/A"/>
  </r>
  <r>
    <s v="Sistema de información del Observatorio de Drogas de Colombia – Generación de datos en el Sistema de información del Observatorio de Drogas de Colombia – ODC."/>
    <x v="1"/>
    <x v="0"/>
    <x v="2"/>
    <m/>
    <x v="2"/>
    <s v="Procesos Misionales"/>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x v="0"/>
    <x v="3"/>
    <s v="DDDOJ"/>
    <x v="3"/>
    <s v="Procesos Misionales"/>
    <n v="0.90500000000000003"/>
    <s v="Se logro cargar la mayoría de las normas cuyo documento insumo se encontraba preparado de acuerdo con los pasos del procedimiento. Por la extención de algunas normas no se pudo cumplir con el 100%. "/>
  </r>
  <r>
    <s v="Cumplimiento de desembolsos"/>
    <x v="0"/>
    <x v="1"/>
    <x v="4"/>
    <s v="OAI"/>
    <x v="1"/>
    <s v="Procesos Estrategicos"/>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x v="1"/>
    <x v="4"/>
    <s v="OAI"/>
    <x v="1"/>
    <s v="Procesos Estrategicos"/>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x v="1"/>
    <x v="4"/>
    <s v="OAI"/>
    <x v="1"/>
    <s v="Procesos Estrategicos"/>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x v="1"/>
    <x v="5"/>
    <s v="OAP"/>
    <x v="4"/>
    <s v="Procesos Estrategicos"/>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x v="1"/>
    <x v="5"/>
    <s v="OAP"/>
    <x v="4"/>
    <s v="Procesos Estrategicos"/>
    <n v="1"/>
    <s v="En el segundo trimestre de 2015, no se realizaron tramites de vigencias futuras del MJD,"/>
  </r>
  <r>
    <s v="Tiempo de respuesta a la solicitudes de modificación del presupuesto realizado"/>
    <x v="2"/>
    <x v="1"/>
    <x v="5"/>
    <s v="OAP"/>
    <x v="4"/>
    <s v="Procesos Estrategicos"/>
    <n v="1"/>
    <s v="Durante el segundo trimestre de 2015 no se atendió ninguna solicitud de modificación presupuestal."/>
  </r>
  <r>
    <s v="Seguimiento a la gestión del Plan de Acción institucional"/>
    <x v="2"/>
    <x v="1"/>
    <x v="5"/>
    <s v="OAP"/>
    <x v="4"/>
    <s v="Procesos Estrategicos"/>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x v="2"/>
    <x v="5"/>
    <s v="DDDOJ"/>
    <x v="3"/>
    <s v="Procesos Misionales"/>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x v="2"/>
    <x v="5"/>
    <s v="DPCD"/>
    <x v="5"/>
    <s v="Procesos Misionales"/>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x v="2"/>
    <x v="5"/>
    <s v="DPCP"/>
    <x v="6"/>
    <s v="Procesos Misionales"/>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x v="2"/>
    <x v="5"/>
    <s v="GAL"/>
    <x v="7"/>
    <s v="Procesos Misionales"/>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x v="2"/>
    <x v="5"/>
    <s v="GAL"/>
    <x v="7"/>
    <s v="Procesos Misionales"/>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x v="3"/>
    <x v="5"/>
    <s v="DMASC"/>
    <x v="0"/>
    <s v="Procesos Misionales"/>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x v="3"/>
    <x v="5"/>
    <s v="DPCP"/>
    <x v="6"/>
    <s v="Procesos Misionales"/>
    <m/>
    <s v="La DPCP está participando en las formulación de dos conpes; prevención del delito en adolescentes y jóvenes y politica criminal que aún no han sido aprobados."/>
  </r>
  <r>
    <s v="Porcentaje de avance de documentos CONPES"/>
    <x v="3"/>
    <x v="3"/>
    <x v="5"/>
    <s v="DPCP"/>
    <x v="6"/>
    <s v="Procesos Misionales"/>
    <n v="1"/>
    <s v="La DPCP viene participando en la formulación del conpes de política penitenciaria y carcelaria en Colombia No. 3828, el cual fue publicado el 19 de mayo del 2015"/>
  </r>
  <r>
    <s v="Porcentaje de avance de documentos CONPES"/>
    <x v="0"/>
    <x v="3"/>
    <x v="5"/>
    <s v="DMASC"/>
    <x v="0"/>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x v="4"/>
    <x v="6"/>
    <s v="GGA"/>
    <x v="8"/>
    <s v="Procesos de Apoyo"/>
    <n v="1"/>
    <s v="N/A"/>
  </r>
  <r>
    <s v="Actualización y mantenimiento del movimiento del almacén del MJD"/>
    <x v="2"/>
    <x v="4"/>
    <x v="6"/>
    <s v="GGA"/>
    <x v="8"/>
    <s v="Procesos de Apoyo"/>
    <n v="1"/>
    <s v="N/A"/>
  </r>
  <r>
    <s v="Baja de bienes del inventario del MJD"/>
    <x v="2"/>
    <x v="4"/>
    <x v="6"/>
    <s v="GGA"/>
    <x v="8"/>
    <s v="Procesos de Apoyo"/>
    <n v="1"/>
    <s v="NO SE DADO DE BAJA A NADA EL  REPORTE ESTA EN 0"/>
  </r>
  <r>
    <s v="Hojas de vida parque automotor actualizadas"/>
    <x v="2"/>
    <x v="4"/>
    <x v="7"/>
    <s v="GGA"/>
    <x v="8"/>
    <s v="Procesos de Apoyo"/>
    <n v="1"/>
    <s v="N/A"/>
  </r>
  <r>
    <s v="Mantenimiento de los sistemas del MJD (Ascensores, Aire Acondicionado, Respaldo Eléctrico y Electrobombas)"/>
    <x v="2"/>
    <x v="4"/>
    <x v="7"/>
    <s v="GGA"/>
    <x v="8"/>
    <s v="Procesos de Apoyo"/>
    <n v="1"/>
    <s v="N/A"/>
  </r>
  <r>
    <s v="Porcentaje de Cumplimiento cronogramas iniciales en procesos públicos de selección - sobre solicitudes presentadas"/>
    <x v="2"/>
    <x v="5"/>
    <x v="5"/>
    <s v="GGC"/>
    <x v="9"/>
    <s v="Procesos de Apoyo"/>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x v="5"/>
    <x v="5"/>
    <s v="GGC"/>
    <x v="9"/>
    <s v="Procesos de Apoyo"/>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x v="5"/>
    <x v="5"/>
    <s v="GGC"/>
    <x v="9"/>
    <s v="Procesos de Apoyo"/>
    <n v="1"/>
    <s v="Se recibieron durante el 2 trimestre 97 solicitudes,  de las cuales se atendieron en su totalidad, cumpliendo el 100% de la meta para el periodo "/>
  </r>
  <r>
    <s v="Porcentaje de cumplimiento en la liquidación de contratos"/>
    <x v="2"/>
    <x v="5"/>
    <x v="5"/>
    <s v="GGC"/>
    <x v="9"/>
    <s v="Procesos de Apoyo"/>
    <n v="0.81200000000000006"/>
    <s v="Se realizaron 69 liquidaciones, de 85 solicitudes recibidas en el GGC, lo que demuestra un cumplimiento del 81,2%. "/>
  </r>
  <r>
    <s v="Porcentaje de Contratos Suscritos por el MJD – sobre solicitudes de contratación aceptadas por el Grupo de Gestión Contractual"/>
    <x v="2"/>
    <x v="5"/>
    <x v="5"/>
    <s v="GGC"/>
    <x v="9"/>
    <s v="Procesos de Apoyo"/>
    <n v="1"/>
    <s v="Se elaboraron para el 2 trimestre 72 Contratos  y fue radicado en Secretaria General los 72 contratos dando un cumplimiento a esta meta en un 100%"/>
  </r>
  <r>
    <s v="Impacto de las noticias que genera el Ministerio"/>
    <x v="2"/>
    <x v="6"/>
    <x v="5"/>
    <s v="GC"/>
    <x v="10"/>
    <s v="Procesos Estrategicos"/>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x v="6"/>
    <x v="8"/>
    <s v="GSC"/>
    <x v="11"/>
    <s v="Procesos Estrategicos"/>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x v="7"/>
    <x v="5"/>
    <s v="SS"/>
    <x v="12"/>
    <s v="Procesos de Apoyo"/>
    <n v="0.98499999999999999"/>
    <s v="N/A"/>
  </r>
  <r>
    <s v="Oportunidad en la atención del soporte requerido"/>
    <x v="2"/>
    <x v="7"/>
    <x v="5"/>
    <s v="SS"/>
    <x v="12"/>
    <s v="Procesos de Apoyo"/>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x v="7"/>
    <x v="5"/>
    <s v="SS"/>
    <x v="12"/>
    <s v="Procesos de Apoyo"/>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x v="8"/>
    <x v="9"/>
    <s v="GGH"/>
    <x v="13"/>
    <s v="Procesos de Apoyo"/>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x v="8"/>
    <x v="9"/>
    <s v="GGH"/>
    <x v="13"/>
    <s v="Procesos de Apoyo"/>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x v="8"/>
    <x v="9"/>
    <s v="GGH"/>
    <x v="13"/>
    <s v="Procesos de Apoyo"/>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x v="8"/>
    <x v="9"/>
    <s v="GGH"/>
    <x v="13"/>
    <s v="Procesos de Apoyo"/>
    <n v="1"/>
    <s v="En el período se tramitaron 5 solicitudes de primas técnicas. "/>
  </r>
  <r>
    <s v="Trámite de la vinculación de los funcionarios"/>
    <x v="2"/>
    <x v="8"/>
    <x v="9"/>
    <s v="GGH"/>
    <x v="13"/>
    <s v="Procesos de Apoyo"/>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x v="8"/>
    <x v="10"/>
    <s v="GGH"/>
    <x v="13"/>
    <s v="Procesos de Apoyo"/>
    <n v="0.74"/>
    <s v="En el período asistió en promedio el 74% de los funcionarios convocados a las actividades de capacitaciton, superando la meta del indicador para el trimestre."/>
  </r>
  <r>
    <s v="Cobertura Plan del Sistema de Gestión de la Seguridad y Salud en el Trabajo ejecutado"/>
    <x v="2"/>
    <x v="8"/>
    <x v="10"/>
    <s v="GGH"/>
    <x v="13"/>
    <s v="Procesos de Apoyo"/>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x v="8"/>
    <x v="10"/>
    <s v="GGH"/>
    <x v="13"/>
    <s v="Procesos de Apoyo"/>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x v="8"/>
    <x v="10"/>
    <s v="GGH"/>
    <x v="13"/>
    <s v="Procesos de Apoyo"/>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x v="8"/>
    <x v="10"/>
    <s v="GGH"/>
    <x v="13"/>
    <s v="Procesos de Apoyo"/>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x v="8"/>
    <x v="10"/>
    <s v="GGH"/>
    <x v="13"/>
    <s v="Procesos de Apoyo"/>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x v="9"/>
    <x v="5"/>
    <s v="GGA"/>
    <x v="8"/>
    <s v="Procesos de Apoyo"/>
    <n v="1"/>
    <s v="N/A"/>
  </r>
  <r>
    <s v="Registro de correspondencia externa despachada"/>
    <x v="2"/>
    <x v="9"/>
    <x v="5"/>
    <s v="GGA"/>
    <x v="8"/>
    <s v="Procesos de Apoyo"/>
    <n v="0.88300000000000001"/>
    <s v="N/A"/>
  </r>
  <r>
    <s v="Tablas de retención documental actualizadas"/>
    <x v="2"/>
    <x v="9"/>
    <x v="5"/>
    <s v="GGA"/>
    <x v="8"/>
    <s v="Procesos de Apoyo"/>
    <n v="1"/>
    <s v="N/A"/>
  </r>
  <r>
    <s v="Expedición de Certificados de Disponibilidad Presupuestal"/>
    <x v="2"/>
    <x v="10"/>
    <x v="5"/>
    <s v="GGF"/>
    <x v="14"/>
    <s v="Procesos de Apoyo"/>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x v="10"/>
    <x v="5"/>
    <s v="GGF"/>
    <x v="14"/>
    <s v="Procesos de Apoyo"/>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x v="10"/>
    <x v="5"/>
    <s v="GGF"/>
    <x v="14"/>
    <s v="Procesos de Apoyo"/>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x v="10"/>
    <x v="5"/>
    <s v="GGF"/>
    <x v="14"/>
    <s v="Procesos de Apoyo"/>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x v="10"/>
    <x v="5"/>
    <s v="GGF"/>
    <x v="14"/>
    <s v="Procesos de Apoyo"/>
    <n v="1"/>
    <s v="Los estados finanacieros del MJD, con corte al 31 de marzo de 2015, fueron tranferidos a la Contaduría General de la Nación y se encuentran publicados en la página web del Ministerio de Justicia y del Derecho"/>
  </r>
  <r>
    <s v="Actos administrativos elaborados"/>
    <x v="2"/>
    <x v="11"/>
    <x v="11"/>
    <s v="OAJ"/>
    <x v="15"/>
    <s v="Procesos de Apoyo"/>
    <n v="1"/>
    <s v="Se revisaron los actos administrativos sometidos a consideración de la Oficina Asesora Jurídica."/>
  </r>
  <r>
    <s v="Consultas tramitadas"/>
    <x v="2"/>
    <x v="11"/>
    <x v="11"/>
    <s v="OAJ"/>
    <x v="15"/>
    <s v="Procesos de Apoyo"/>
    <n v="1"/>
    <s v="En el período se formuló una consulta al Consejo de Estado"/>
  </r>
  <r>
    <s v="Derechos de petición atendidos"/>
    <x v="2"/>
    <x v="11"/>
    <x v="11"/>
    <s v="OAJ"/>
    <x v="15"/>
    <s v="Procesos de Apoyo"/>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x v="11"/>
    <x v="11"/>
    <s v="OAJ"/>
    <x v="15"/>
    <s v="Procesos de Apoyo"/>
    <n v="1"/>
    <s v="Se gestionaron todas las tutelas notificadas de competencia de la Oficina Asesora Jurídica"/>
  </r>
  <r>
    <s v="Porcentaje de Centros de Conciliación y/o Entidades Avaladas vigilados SIC/SECIV"/>
    <x v="0"/>
    <x v="12"/>
    <x v="5"/>
    <s v="DMASC"/>
    <x v="0"/>
    <s v="Procesos Misionales"/>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x v="12"/>
    <x v="5"/>
    <s v="DPC"/>
    <x v="6"/>
    <s v="Procesos Misionales"/>
    <n v="1"/>
    <s v="En el segundo trimestre la DPCP realizó 10 visitas a centros penitenciarios y carcelarios"/>
  </r>
  <r>
    <s v="Informes de visitas a establecimientos penitenciarios y carcelarios"/>
    <x v="3"/>
    <x v="12"/>
    <x v="5"/>
    <s v="DPC"/>
    <x v="6"/>
    <s v="Procesos Misionales"/>
    <n v="1"/>
    <s v="La DPCP realizó 10 visitas a centros penitenciarios y se elaboraron los informes respectivos "/>
  </r>
  <r>
    <s v="EFICACIA: % De cumplimiento del programa de auditorías"/>
    <x v="2"/>
    <x v="13"/>
    <x v="5"/>
    <s v="OCI"/>
    <x v="16"/>
    <s v="Procesos de Evaluacion"/>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x v="3"/>
    <x v="5"/>
    <s v="DDDOJ"/>
    <x v="3"/>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x v="1"/>
    <x v="5"/>
    <s v="OAP"/>
    <x v="4"/>
    <s v="Procesos Estrategicos"/>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x v="1"/>
    <x v="5"/>
    <s v="OAP"/>
    <x v="4"/>
    <s v="Procesos Estrategicos"/>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x v="0"/>
    <x v="2"/>
    <s v="DPCD"/>
    <x v="2"/>
    <s v="Procesos Misionales"/>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x v="0"/>
    <x v="2"/>
    <s v="DPCD"/>
    <x v="2"/>
    <s v="Procesos Misionales"/>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x v="0"/>
    <x v="2"/>
    <s v="DPCD"/>
    <x v="2"/>
    <s v="Procesos Misionales"/>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x v="2"/>
    <x v="5"/>
    <s v="DMASC"/>
    <x v="0"/>
    <s v="Procesos Misionales"/>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x v="11"/>
    <x v="5"/>
    <s v="OAJ"/>
    <x v="15"/>
    <s v="Procesos de Apoyo"/>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x v="2"/>
    <x v="5"/>
    <s v="DJF"/>
    <x v="17"/>
    <s v="Procesos Misionales"/>
    <n v="1"/>
    <s v="En el segundo trimestre,  la Dirección adelanto la revisión y ajuste del proyecto de decreto que reglamenta el artículo 3 de la ley 1555 de 2013"/>
  </r>
  <r>
    <s v="Porcentaje de avance de elaboración de políticas"/>
    <x v="0"/>
    <x v="3"/>
    <x v="5"/>
    <s v="DDDOJ"/>
    <x v="3"/>
    <s v="Procesos Misionales"/>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x v="3"/>
    <x v="5"/>
    <s v="DJF"/>
    <x v="17"/>
    <s v="Procesos Misionales"/>
    <m/>
    <s v="En segundo trimestre la dirección NO recibió solicitudes para la elaboración política pública en materia de Justicia."/>
  </r>
  <r>
    <s v="Porcentaje de avance de documentos CONPES"/>
    <x v="0"/>
    <x v="3"/>
    <x v="5"/>
    <s v="DJF"/>
    <x v="17"/>
    <s v="Procesos Misionales"/>
    <m/>
    <s v="En segundo trimestre la dirección NO recibió solicitudes para la elaboración política pública en materia de Justicia."/>
  </r>
  <r>
    <s v="Porcentaje de avance de elaboración de políticas"/>
    <x v="1"/>
    <x v="3"/>
    <x v="5"/>
    <s v="DPCD"/>
    <x v="5"/>
    <s v="Procesos Misionales"/>
    <m/>
    <s v="LA DIRECCIÓN DE POLÍTICA CONTRA LAS DROGAS Y ACTIVIDADES RELACIONADAS  A LA FECHA  NO PARTICIPA EN LA ELABORACIÓN DE POLITICAS PUBLICAS."/>
  </r>
  <r>
    <s v="Porcentaje de avance de documentos CONPES"/>
    <x v="1"/>
    <x v="3"/>
    <x v="5"/>
    <s v="DPCD"/>
    <x v="5"/>
    <s v="Procesos Misionales"/>
    <m/>
    <s v="LA DIRECCIÓN DE POLÍTICA CONTRA LAS DROGAS Y ACTIVIDADES RELACIONADAS  A LA FECHA  NO PARTICIPA EN LA ELABORACIÓN DE DOCUMENTOS CONPES."/>
  </r>
  <r>
    <s v=" Desempeño del Sistema Integrado de Gestión"/>
    <x v="2"/>
    <x v="14"/>
    <x v="5"/>
    <s v="OAP"/>
    <x v="4"/>
    <s v="Procesos de Evaluacion"/>
    <n v="0.95"/>
    <n v="0.95199999999999996"/>
  </r>
  <r>
    <s v="Porcentaje de avance en el diseño e implementación del Sistema Integrado de Gestión"/>
    <x v="2"/>
    <x v="14"/>
    <x v="5"/>
    <s v="OAP"/>
    <x v="4"/>
    <s v="Procesos de Evaluacion"/>
    <m/>
    <s v="ANUAL"/>
  </r>
  <r>
    <s v="Percepción del ciudadano frente a la atención recibida por el Grupo de Servicio al Ciudadano"/>
    <x v="0"/>
    <x v="6"/>
    <x v="8"/>
    <s v="GSC"/>
    <x v="11"/>
    <s v="Procesos Estrategicos"/>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x v="6"/>
    <x v="5"/>
    <s v="OIJ"/>
    <x v="18"/>
    <s v="Procesos Estrategicos"/>
    <m/>
    <m/>
  </r>
  <r>
    <s v="Optimización del trámite de expedición del CCITE para el manejo de sustancias químicas controladas"/>
    <x v="1"/>
    <x v="12"/>
    <x v="5"/>
    <s v="SCYF"/>
    <x v="19"/>
    <s v="Procesos Misionales"/>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x v="12"/>
    <x v="5"/>
    <s v="DMASC"/>
    <x v="0"/>
    <s v="Procesos Misionales"/>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x v="8"/>
    <x v="12"/>
    <s v="GDI"/>
    <x v="20"/>
    <s v="Procesos de Apoyo"/>
    <m/>
    <s v="En este trimestre ningún proceso llegó a esta etapa de evaluación."/>
  </r>
  <r>
    <s v="Cumplimiento del término legal de la etapa de indagación preliminar "/>
    <x v="2"/>
    <x v="8"/>
    <x v="12"/>
    <s v="GDI"/>
    <x v="20"/>
    <s v="Procesos de Apoyo"/>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x v="13"/>
    <x v="5"/>
    <s v="OCI"/>
    <x v="16"/>
    <s v="Procesos de Evaluacion"/>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x v="11"/>
    <x v="13"/>
    <s v="OAJ"/>
    <x v="15"/>
    <s v="Procesos de Apoyo"/>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r>
    <s v="Atención de demandas contra el MJD"/>
    <x v="2"/>
    <x v="11"/>
    <x v="13"/>
    <s v="OAJ"/>
    <x v="15"/>
    <s v="Procesos de Apoyo"/>
    <n v="1"/>
    <s v="En el 2º trimestre el Grupo de Defensa Jurídica recibió 80 nuevos asuntos, que una vez formalizada su contestación y/o registro en las bases de datos entran a sumarse con el acumulado de 1385 procesos reportados con corte al 1º trimestre de 2015 (31/03/15). En consecuencia, teniendo en cuenta que el trámite de todas las demandas inicia en el mes en que se notifican al MJD mediante la asignación inmediata del caso al apoderado a cargo, finalizando su gestión en ese mismo periodo o en los siguientes, según los términos legales; deviene razonable, eficiente y adecuada la labor de defensa judicial.  "/>
  </r>
  <r>
    <s v="Gestión de pago de sentencias condenatorias y conciliaciones"/>
    <x v="2"/>
    <x v="11"/>
    <x v="13"/>
    <s v="OAJ"/>
    <x v="15"/>
    <s v="Procesos de Apoyo"/>
    <n v="1"/>
    <s v="En el 2° trimestre no se recibieron nuevas solicitudes de pago y, por tanto, se continuó con el trámite de las dos (2) solicitudes de pago que venían de periodos anteriores. En consecuencia, teniendo en cuenta que los pagos se realizan en la medida en que la entidad cuente con la totalidad de la documentación legal que deben aportar tanto beneficiarios como terceros; devienen adecuados, eficientes y razonables los tramites realizados hasta la fecha, es decir, los correspondientes a: (1) Caso Gladys Barajas Ordoñez reportado en enero (viene desde octubre de 2014), (2) Caso Pedro José Suárez Vacca reportado en febrero.  "/>
  </r>
  <r>
    <m/>
    <x v="4"/>
    <x v="15"/>
    <x v="5"/>
    <m/>
    <x v="21"/>
    <m/>
    <m/>
    <m/>
  </r>
</pivotCacheRecords>
</file>

<file path=xl/pivotCache/pivotCacheRecords3.xml><?xml version="1.0" encoding="utf-8"?>
<pivotCacheRecords xmlns="http://schemas.openxmlformats.org/spreadsheetml/2006/main" xmlns:r="http://schemas.openxmlformats.org/officeDocument/2006/relationships" count="95">
  <r>
    <s v="Porcentaje de avance de documentos CONPES"/>
    <x v="0"/>
    <x v="0"/>
    <x v="0"/>
    <n v="1"/>
    <x v="0"/>
    <x v="0"/>
    <s v="Propiciar una Justicia eficaz y eficiente en el marco de una atención integral"/>
    <s v="Es importante anotar, que el proceso de elaboración de los documentos PRE-CONPES es una actividad que no sólo depende de los aportes que realiza la Dirección sino de todos los involucrados en esta tarea, lo cual puede prolongar el tiempo de aprobación del"/>
  </r>
  <r>
    <s v="Seguimiento a la gestión del Plan de Acción institucional"/>
    <x v="1"/>
    <x v="1"/>
    <x v="1"/>
    <n v="0.99045373533834591"/>
    <x v="1"/>
    <x v="0"/>
    <s v="Gerencia efectiva y desarrollo institucional"/>
    <s v="El resultado de gestión del cuarto trimestre de 2015 indica que en promedio las dependencias tuvieron un avance en las actividades casi igual a lo programado en el Plan de Acción para la vigencia.  Se aclara que la fecha de reporte es 8 de febrero de 2016"/>
  </r>
  <r>
    <s v="Seguimiento a los resultas del Plan de Acción institucional"/>
    <x v="1"/>
    <x v="1"/>
    <x v="1"/>
    <n v="0.9853616586571925"/>
    <x v="1"/>
    <x v="0"/>
    <s v="Gerencia efectiva y desarrollo institucional"/>
    <s v="El resultado de los indicadores del cuarto trimestre de 2015 señala que en promedio las dependencias tuvieron un avance en el logro de las metas inferior pero cercano con lo programado en el Plan de Acción. Se aclara que la fecha de reporte es 8 de febrer"/>
  </r>
  <r>
    <s v="Porcentaje de avance de elaboración de políticas"/>
    <x v="0"/>
    <x v="0"/>
    <x v="0"/>
    <n v="1"/>
    <x v="0"/>
    <x v="0"/>
    <s v="Propiciar una Justicia eficaz y eficiente en el marco de una atención integral"/>
    <s v="La Dirección de Métodos Alternativos de Solución de Conflictos continuó con la labor en la que venía trabajando desde la vigencia anterior; para lo cual programó en el año 2015 la formulación de tres (3) documentos de Política Pública, de acuerdo al proce"/>
  </r>
  <r>
    <s v="Informes de visitas a establecimientos penitenciarios y carcelarios"/>
    <x v="2"/>
    <x v="2"/>
    <x v="0"/>
    <m/>
    <x v="2"/>
    <x v="0"/>
    <s v="Diseñar, coordinar e implementar políticas, planes, programas y proyectos para la prevención, persecución del delito y resocialización del delincuente"/>
    <s v="En el cuarto trimestre la DPCP no realizó visitas a centros penitenciarios y carcelarios en razón a que no se tenian previstos."/>
  </r>
  <r>
    <s v="Acciones de Inspección, Control y Vigilancia en Centros de Conciliación y/o Entidades Avaladas"/>
    <x v="0"/>
    <x v="0"/>
    <x v="0"/>
    <n v="0.94"/>
    <x v="2"/>
    <x v="0"/>
    <s v="Propiciar una Justicia eficaz y eficiente en el marco de una atención integral"/>
    <s v="Para la vigencia 2015, se realizó la programación de cincuenta (50) visitas de inspección a los Centros de Conciliación y/o Arbitraje, los cuales fueron priorizados por cuestiones misionales y como resultado de la Inspeccción virtual efectuada. Dificultad"/>
  </r>
  <r>
    <s v="Casas de Justicia en operación"/>
    <x v="0"/>
    <x v="0"/>
    <x v="0"/>
    <n v="0.75"/>
    <x v="3"/>
    <x v="1"/>
    <s v="Propiciar una Justicia eficaz y eficiente en el marco de una atención integral"/>
    <s v="La Dirección de Métodos Alternativos de Solución de Conflictos programó para la vigencia 2015, una meta anual de cuatro (4) Casas de Justicia en operación._x000a__x000a_Avance y resultados: A 31 de diciembre del año 2015, entraron operación tres (3) Casas de Justicia"/>
  </r>
  <r>
    <s v="Programa de Bienestar Social e Incentivos elaborado y aprobado"/>
    <x v="1"/>
    <x v="3"/>
    <x v="2"/>
    <n v="1"/>
    <x v="4"/>
    <x v="2"/>
    <s v="Gerencia efectiva y desarrollo institucional"/>
    <s v="_x000a_El plan a que hace referencia este indicador se elaboró con el nombre de Sistema de Estímulos dentro del Plan de Desarrollo del Talento Humano 2015"/>
  </r>
  <r>
    <s v="Porcentaje de Centros de Conciliación y/o Entidades Avaladas vigilados SIC/SECIV"/>
    <x v="0"/>
    <x v="0"/>
    <x v="0"/>
    <n v="1"/>
    <x v="2"/>
    <x v="0"/>
    <s v="Propiciar una Justicia eficaz y eficiente en el marco de una atención integral"/>
    <s v="Avance y resultado: La Dirección de Métodos Alternativos de Solución de Conflictos realizó a 31 de Enero de 2015 la inspección virtual programada a los trescientos cincuenta y tres (353) Centros de Conciliación y/o Arbitraje que a esa fecha estaban activo"/>
  </r>
  <r>
    <s v="Porcentaje de centros penitenciarios y carcelarios con diagnósticos elaborados"/>
    <x v="2"/>
    <x v="2"/>
    <x v="0"/>
    <m/>
    <x v="2"/>
    <x v="0"/>
    <s v="Diseñar, coordinar e implementar políticas, planes, programas y proyectos para la prevención, persecución del delito y resocialización del delincuente"/>
    <s v="En el cuarto trimestre la DPCP no realizó visitas a centros penitenciarios y carcelarios en razón a que no se tenian previstos."/>
  </r>
  <r>
    <s v="Centros de Convivencia Ciudadana en operación"/>
    <x v="0"/>
    <x v="0"/>
    <x v="0"/>
    <n v="0.25"/>
    <x v="3"/>
    <x v="1"/>
    <s v="Propiciar una Justicia eficaz y eficiente en el marco de una atención integral"/>
    <s v="La Dirección de Métodos Alternativos de Solución de Conflictos programó para la vigencia 2015, una meta anual de cuatro (4) Centros de Convivencia Ciudadana en operación; no obstante, con corte a 31 de diciembre de 2015, entró en operación un (1) Centro d"/>
  </r>
  <r>
    <s v="Cobertura Programa de Bienestar Social e Incentivos ejecutado"/>
    <x v="1"/>
    <x v="3"/>
    <x v="2"/>
    <n v="0.71599999999999997"/>
    <x v="4"/>
    <x v="2"/>
    <s v="Gerencia efectiva y desarrollo institucional"/>
    <s v="En el período objeto de seguimiento, asistieron en promedio un total de 71,6% de los funcionarios convocados a las actividades de bienestar social e incentivos, lo cual refleja una disminución de la participación de los funcionarios en el cuarto trimestre"/>
  </r>
  <r>
    <s v="Porcentaje de avance de elaboración de políticas"/>
    <x v="0"/>
    <x v="2"/>
    <x v="0"/>
    <m/>
    <x v="0"/>
    <x v="0"/>
    <s v="Propiciar una Justicia eficaz y eficiente en el marco de una atención integral"/>
    <s v="La DPCP está elaboró un documento técnico de reconceptualización de la resocialización que será insumo para los lineamientos para la elaboración de lineamientos en 2016"/>
  </r>
  <r>
    <s v="Número de procesos de implementación de Conciliadores en Equidad avalados."/>
    <x v="0"/>
    <x v="0"/>
    <x v="0"/>
    <n v="1"/>
    <x v="3"/>
    <x v="1"/>
    <s v="Propiciar una Justicia eficaz y eficiente en el marco de una atención integral"/>
    <s v="OBSERVACIÓN: El tiempo de implementación de los procesos de Conciliación en Equidad puede tener una duración variable y/o indefinida según el tiempo de respuesta que la Organización Ejecutora y/o Formadora dé a los requerimientos de la documentación y/o p"/>
  </r>
  <r>
    <s v="Plan del Sistema de Gestión de la Seguridad y Salud en el Trabajo elaborado y aprobado"/>
    <x v="1"/>
    <x v="3"/>
    <x v="2"/>
    <n v="1"/>
    <x v="4"/>
    <x v="2"/>
    <s v="Gerencia efectiva y desarrollo institucional"/>
    <s v="Se aprobó el Documento Técnico Plan de Desarrollo de Talento Humano, PDTH 2015. Componente Sistema de Seguridad y Salud en el Trabajo  realizado con la participación del COPASST."/>
  </r>
  <r>
    <s v="Porcentaje de avance de documentos CONPES"/>
    <x v="0"/>
    <x v="2"/>
    <x v="0"/>
    <n v="1"/>
    <x v="0"/>
    <x v="0"/>
    <s v="Propiciar una Justicia eficaz y eficiente en el marco de una atención integral"/>
    <s v="La DPCP adelanta trabajo y apoyo en la redacción y diseño de los siguientes documentos CONPES:_x000a__x000a_1. Conpes de Política Criminal y Penitenciaria_x000a_2. Conpes de Prevención de la Delincuencia juvenil._x000a_3. Conpes de Seguridad Digital en Colombia"/>
  </r>
  <r>
    <s v="Cobertura Plan del Sistema de Gestión de la Seguridad y Salud en el Trabajo ejecutado"/>
    <x v="1"/>
    <x v="3"/>
    <x v="2"/>
    <n v="1"/>
    <x v="4"/>
    <x v="2"/>
    <s v="Gerencia efectiva y desarrollo institucional"/>
    <s v="Se realizaron la totalidad (28) evaluaciones medicas laborales (Ingreso y periodicas) que se tenian pendiete para el mes de diciembre, se realizo la actividad ludico teatral para la prevencion de consumo de tabaco y alcohol a la cual firmaron la lista de "/>
  </r>
  <r>
    <s v="Número de municipios con procesos de fortalecimiento de Conciliación en Equidad"/>
    <x v="0"/>
    <x v="0"/>
    <x v="0"/>
    <n v="1"/>
    <x v="3"/>
    <x v="1"/>
    <s v="Propiciar una Justicia eficaz y eficiente en el marco de una atención integral"/>
    <s v="La Dirección de Métodos Alternativos de Solución de Conflictos programó para la vigencia 2015, el fortalecimiento de cinco (5) municipios, a través de la realización de un Diplomado de actualización de Conciliadores en Equidad. No obstante, siete municipi"/>
  </r>
  <r>
    <s v="Porcentaje de avance de elaboración o revisión o actos administrativos"/>
    <x v="3"/>
    <x v="2"/>
    <x v="0"/>
    <n v="1"/>
    <x v="5"/>
    <x v="0"/>
    <s v="Propiciar una Justicia eficaz y eficiente en el marco de una atención integral"/>
    <s v="En el cuarto trimestre se firmó 1 el decreto  2383 del 11 de diciembre de 2015 &quot;Por el cual se reglamenta la prestación del servicio educativo en el marco del Sistema de Responsabilidad Penal para Adolescentes y se adiciona al Decreto 1075 de 2015 -Único "/>
  </r>
  <r>
    <s v="Atención de solicitudes de autorización para la creación de Centros de Conciliación "/>
    <x v="0"/>
    <x v="0"/>
    <x v="0"/>
    <n v="1"/>
    <x v="3"/>
    <x v="1"/>
    <s v="Propiciar una Justicia eficaz y eficiente en el marco de una atención integral"/>
    <s v="TIPO DE INDICADOR: Indicador por Demanda._x000a_OBSERVACIÓN: Es un Indicador por demanda que durante el periodo objeto de análisis puede verse afectado por presentar variaciones en la cantidad de solicitudes recibidas y atendidas mes a mes; por ello, es importa"/>
  </r>
  <r>
    <s v="Plan del Sistema de Gestión de la Seguridad y Salud en el Trabajo ejecutado"/>
    <x v="1"/>
    <x v="3"/>
    <x v="2"/>
    <n v="1"/>
    <x v="4"/>
    <x v="2"/>
    <s v="Gerencia efectiva y desarrollo institucional"/>
    <s v="En noviembre se gestiono la contratación con vigencias futuras de las evaluaciones medicas laborales del 2015-2016, se realizaron la totalidad (28) evaluaciones medicas laborales (Ingreso y periodicas) que se tenian pendiete para el mes de diciembre, se r"/>
  </r>
  <r>
    <s v="Atención de solicitudes de Otorgamiento de Aval para impartir formación en Conciliación Extrajudicial en Derecho y en Insolvencia de Persona Natural no Comerciante."/>
    <x v="0"/>
    <x v="0"/>
    <x v="0"/>
    <n v="1"/>
    <x v="3"/>
    <x v="1"/>
    <s v="Propiciar una Justicia eficaz y eficiente en el marco de una atención integral"/>
    <s v="TIPO DE INDICADOR: Indicador por Demanda._x000a_OBSERVACIÓN: Es un Indicador por demanda que durante el periodo objeto de análisis puede verse afectado por presentar variaciones en la cantidad de solicitudes recibidas y atendidas mes a mes; por ello, es importa"/>
  </r>
  <r>
    <s v="Plan Institucional de Capacitación (PIC) elaborado y aprobado"/>
    <x v="1"/>
    <x v="3"/>
    <x v="2"/>
    <n v="1"/>
    <x v="4"/>
    <x v="2"/>
    <s v="Gerencia efectiva y desarrollo institucional"/>
    <s v=" Se aprobó el documento Técnico Plan de Desarrollo de Talento Humano, PDTH 2015. Componente PIC, realizado con la participación de la Comisión de Personal del MJD, de acuerdo con lo establecido en el artículo 16 de la Ley 909 de 2004. "/>
  </r>
  <r>
    <s v="Atención de solicitudes de Autorización para conocer de los Procedimientos de Insolvencia de la Persona Natural no Comerciante"/>
    <x v="0"/>
    <x v="0"/>
    <x v="0"/>
    <n v="1"/>
    <x v="3"/>
    <x v="1"/>
    <s v="Propiciar una Justicia eficaz y eficiente en el marco de una atención integral"/>
    <s v="TIPO DE INDICADOR: Indicador por Demanda._x000a_OBSERVACIÓN: Es un Indicador por demanda que durante el periodo objeto de análisis puede verse afectado por presentar variaciones en la cantidad de solicitudes recibidas y atendidas mes a mes; por ello, es importa"/>
  </r>
  <r>
    <s v="Cobertura Plan Institucional de Capacitación (PIC) ejecutado"/>
    <x v="1"/>
    <x v="3"/>
    <x v="2"/>
    <n v="0.60199999999999998"/>
    <x v="4"/>
    <x v="2"/>
    <s v="Gerencia efectiva y desarrollo institucional"/>
    <s v="En el período asistió en promedio el 62,8% de los funcionarios convocados a las actividades de capacitaciton, superando la meta del indicador para el trimestre. En el acumulado anual se observa que la asistencia a los eventos de capacitación alcanza un 70"/>
  </r>
  <r>
    <s v="Plan Institucional de Capacitación (PIC) ejecutado"/>
    <x v="1"/>
    <x v="3"/>
    <x v="2"/>
    <n v="0.94099999999999995"/>
    <x v="4"/>
    <x v="2"/>
    <s v="Gerencia efectiva y desarrollo institucional"/>
    <s v="En el período objeto de seguimiento se ejecutaron las siguientes actividades relacionadas con el programa de capacitación del Plan de Desarrollo de Talento Humano: Jornada de inducción,  Reinducción, Gestión Contractual, Construcción y Pedagogía de paz, N"/>
  </r>
  <r>
    <s v="Actualización y cargue de normas en SUIN-JURISCOL"/>
    <x v="0"/>
    <x v="4"/>
    <x v="0"/>
    <n v="1"/>
    <x v="3"/>
    <x v="3"/>
    <s v="Propiciar una Justicia eficaz y eficiente en el marco de una atención integral"/>
    <s v="Se reportan los meses de de agosto y de septiembre teniendo en cuenta que este procedimiento entrro en vigencia el 10 de agosto de 2015."/>
  </r>
  <r>
    <s v="Atención de solicitudes de conciliación prejudicial en las que se convoque al MJD"/>
    <x v="1"/>
    <x v="5"/>
    <x v="2"/>
    <n v="1"/>
    <x v="6"/>
    <x v="4"/>
    <s v="Gerencia efectiva y desarrollo institucional"/>
    <s v="Teniendo en cuenta que el trámite de todas las solicitudes de conciliación inicia en el mes en que se radican los traslados en el MJD mediante la asignación inmediata del caso al apoderado a cargo, finalizando su gestión en ese mismo periodo o en los sigu"/>
  </r>
  <r>
    <s v="Atención de demandas contra el MJD"/>
    <x v="1"/>
    <x v="5"/>
    <x v="2"/>
    <n v="1"/>
    <x v="6"/>
    <x v="4"/>
    <s v="Gerencia efectiva y desarrollo institucional"/>
    <s v="En el 4º trimestre el Grupo de Defensa Jurídica recibió 48 nuevos asuntos, que una vez formalizada su contestación y/o registro en las bases de datos entran a sumarse con el acumulado de 1354 procesos reportados con corte al 3º trimestre de 2015 (30/09/15"/>
  </r>
  <r>
    <s v="Gestión de pago de sentencias condenatorias y conciliaciones"/>
    <x v="1"/>
    <x v="5"/>
    <x v="2"/>
    <m/>
    <x v="6"/>
    <x v="4"/>
    <s v="Gerencia efectiva y desarrollo institucional"/>
    <s v="En el 4° trimestre no se recibieron nuevas solicitudes de pago; se continuó con el trámite de una (1) solicitud de pago y se culminó el trámite de las restantes cuatro (4) solicitudes que venían de periodos anteriores. En consecuencia, teniendo en cuenta "/>
  </r>
  <r>
    <s v="Atención de requerimientos de información laboral"/>
    <x v="1"/>
    <x v="3"/>
    <x v="2"/>
    <n v="1"/>
    <x v="4"/>
    <x v="5"/>
    <s v="Gerencia efectiva y desarrollo institucional"/>
    <s v="Cuarto trimestre: En el período se recibieron 567 solicitudes tramitadas en su totalidad las cuales se discriminan así: 147 solicitudes de Certificaciones laborales, 135 requerimientos relacionados con las diferentes situaciones administrativas y temas de"/>
  </r>
  <r>
    <s v="Comisiones de servicios tramitadas"/>
    <x v="1"/>
    <x v="3"/>
    <x v="2"/>
    <n v="1"/>
    <x v="4"/>
    <x v="5"/>
    <s v="Gerencia efectiva y desarrollo institucional"/>
    <s v=" En el cuarto período se recibieron 22 solicitudes de comisiones al exterior las que fueron tramitadas de la siguiente manera: octubre 7 solicitudes; noviembre 11 solicitudes y diciembre 4 solicitudes. Estas comisiones fueron tramitadas según la guía soli"/>
  </r>
  <r>
    <s v="Consejos Seccionales de Estupefacientes y/o Comités Departamentales de drogas y/o capacitaciones temáticas  a entes territoriales asesorados, acompañados y/o capacitados"/>
    <x v="3"/>
    <x v="6"/>
    <x v="0"/>
    <n v="1"/>
    <x v="3"/>
    <x v="6"/>
    <s v="Diseñar y coordinar las políticas e iniciativas del Estado colombiano para prevenir y controlar la problemáticas de las drogas y actividades relacionadas"/>
    <s v="CUARTO TRIMESTRE: _x000a_En el cuarto trimestre se desarrollaron  35 misiones en  en 34 departamentos ( 2 en Caquetá Florencia) así: _x000a_1. Quibdó -Chocó  01-Oct 02-Oct_x000a_2. Arauca - Arauca 06-Oct 07-Oct_x000a_3. Huila  - Neiva 08-Oct 09-Oct_x000a_4. Cundinamarca   - Bogotá 13-"/>
  </r>
  <r>
    <s v="Registro de correspondencia externa despachada"/>
    <x v="1"/>
    <x v="7"/>
    <x v="2"/>
    <n v="0.53"/>
    <x v="7"/>
    <x v="0"/>
    <s v="Gerencia efectiva y desarrollo institucional"/>
    <s v="*La correspondencia producida en el MJD se envía por diferentes canales como los correos electrónicos, fax y mensajería a mano. Es por esta razón que no toda la documentación producida es enviada a través de la mesa de salida."/>
  </r>
  <r>
    <s v="Registro de correspondencia recibida"/>
    <x v="1"/>
    <x v="7"/>
    <x v="2"/>
    <n v="1"/>
    <x v="7"/>
    <x v="0"/>
    <s v="Gerencia efectiva y desarrollo institucional"/>
    <m/>
  </r>
  <r>
    <s v="Disponibilidad de los sistemas críticos (Servicios Virtualizados)"/>
    <x v="0"/>
    <x v="6"/>
    <x v="0"/>
    <n v="1"/>
    <x v="8"/>
    <x v="0"/>
    <s v="Propiciar una Justicia eficaz y eficiente en el marco de una atención integral"/>
    <s v="De acuerdo con las evidencias encontradas a través del software Vmware Vcenter, para el cuarto tirmestre de 2015 se encuentra que la disponibilidad de los servidores físicos (que soportan el esquema de virtualización) no sufrio afectación ni en memoria, n"/>
  </r>
  <r>
    <s v="Porcentaje de avance de elaboración o revisión o actos administrativos"/>
    <x v="3"/>
    <x v="8"/>
    <x v="0"/>
    <m/>
    <x v="5"/>
    <x v="0"/>
    <s v="Propiciar una Justicia eficaz y eficiente en el marco de una atención integral"/>
    <s v="En el Cuarto trimestre,  la Dirección NO recibió solicitud de revisión y/o ajuste de proyectos de decreto,"/>
  </r>
  <r>
    <s v="Expedición de Certificados de Disponibilidad Presupuestal"/>
    <x v="1"/>
    <x v="9"/>
    <x v="2"/>
    <n v="1"/>
    <x v="9"/>
    <x v="0"/>
    <s v="Gerencia efectiva y desarrollo institucional"/>
    <s v="En el indicador Expedición de Certificados de Disponibilidad Presupuestal se puede analizar que durante el cuarto trimestre del año 2015 el mayor numero de CDPs se expidió en el mes de Octubre. Se cumplio la meta del indicador."/>
  </r>
  <r>
    <s v="Expedición de Registros Presupuestales"/>
    <x v="1"/>
    <x v="9"/>
    <x v="2"/>
    <n v="1"/>
    <x v="9"/>
    <x v="0"/>
    <s v="Gerencia efectiva y desarrollo institucional"/>
    <s v="Para el Cuarto trimestre el indicador Expedición de Registros Presupuestales nos muestra que la mayor cantidad de expedición de RPs se realizó en el mes de Diciembre, su comportamiento se ha mantenido con una pequeña variación en los  meses de Octubre y N"/>
  </r>
  <r>
    <s v="Porcentaje de avance de elaboración de políticas"/>
    <x v="0"/>
    <x v="8"/>
    <x v="0"/>
    <m/>
    <x v="0"/>
    <x v="0"/>
    <s v="Propiciar una Justicia eficaz y eficiente en el marco de una atención integral"/>
    <s v="En el cuarto trimestre la dirección NO recibió solicitudes para la elaboración política pública en materia de Justicia."/>
  </r>
  <r>
    <s v="Levantamiento de inventarios individuales"/>
    <x v="1"/>
    <x v="7"/>
    <x v="2"/>
    <n v="1"/>
    <x v="10"/>
    <x v="7"/>
    <s v="Gerencia efectiva y desarrollo institucional"/>
    <s v="Los inventarios individuales que se habían programado para cada uno de los meses del cuarto trimestre se realizaron a satisfacción, terminando los inventarios individuales en el mes de octubre de 2015"/>
  </r>
  <r>
    <s v="Actualización y mantenimiento del movimiento del almacén del MJD"/>
    <x v="1"/>
    <x v="7"/>
    <x v="2"/>
    <n v="1"/>
    <x v="10"/>
    <x v="7"/>
    <s v="Gerencia efectiva y desarrollo institucional"/>
    <s v="El cierre del almacén se realizan mensualmente durante la vigencia actual."/>
  </r>
  <r>
    <s v="Baja de bienes del inventario del MJD"/>
    <x v="1"/>
    <x v="7"/>
    <x v="2"/>
    <n v="1"/>
    <x v="10"/>
    <x v="7"/>
    <s v="Gerencia efectiva y desarrollo institucional"/>
    <s v="Durante los meses de octubre y de diciembre de 2015 se realizaron las bajas que se habían programado para la vigencia 2015."/>
  </r>
  <r>
    <s v="Tablas de retención documental actualizadas"/>
    <x v="1"/>
    <x v="7"/>
    <x v="2"/>
    <m/>
    <x v="7"/>
    <x v="0"/>
    <s v="Gerencia efectiva y desarrollo institucional"/>
    <s v="* Debido a la devolución de presenteación de las Tablas de Renteción Documental por parte del Archivo General de la Nación, el Grupo de Gestión Documental remplanteó y programó nuevamente la elaboración de las TRD, es por esta razón que no se realizaron c"/>
  </r>
  <r>
    <s v="Derechos de petición atendidos"/>
    <x v="1"/>
    <x v="5"/>
    <x v="2"/>
    <n v="1"/>
    <x v="6"/>
    <x v="8"/>
    <s v="Gerencia efectiva y desarrollo institucional"/>
    <s v="En el período se formuló una consulta al Consejo de Estado"/>
  </r>
  <r>
    <s v="Porcentaje de avance de elaboración o revisión o actos administrativos"/>
    <x v="3"/>
    <x v="0"/>
    <x v="0"/>
    <n v="1"/>
    <x v="5"/>
    <x v="0"/>
    <s v="Propiciar una Justicia eficaz y eficiente en el marco de una atención integral"/>
    <s v="Avances y resultados: La Dirección de Métodos Alternativos de Solución de Conflictos programó para la vigencia 2015 dos (2) Proyectos de acto administrativo, los cuales el día 10 de febrero del año 2015 fueron aprobados y firmados por el Señor Ministro de"/>
  </r>
  <r>
    <s v="Hojas de vida parque automotor actualizadas"/>
    <x v="1"/>
    <x v="7"/>
    <x v="2"/>
    <n v="1"/>
    <x v="10"/>
    <x v="9"/>
    <s v="Gerencia efectiva y desarrollo institucional"/>
    <s v="Se incrementó el número de vehículos del parque automoro del Ministerio, de éstos también se tiene actualizada la hoja de vida correspondiente"/>
  </r>
  <r>
    <s v="Derechos de petición atendidos"/>
    <x v="1"/>
    <x v="5"/>
    <x v="2"/>
    <n v="1"/>
    <x v="6"/>
    <x v="8"/>
    <s v="Gerencia efectiva y desarrollo institucional"/>
    <s v="Durante los meses de octubre a diciembre se atendieron 192 derechos de petición (sin incluir tutelas, como se venía efectuando en periosdos anteriores), de los cuales el Grupo de Actuaciones Administrativas atendió 141, el Grupo de Defensa jurídica atendi"/>
  </r>
  <r>
    <s v="Optimización del trámite de expedición del CCITE para el manejo de sustancias químicas controladas"/>
    <x v="3"/>
    <x v="10"/>
    <x v="0"/>
    <n v="0.9"/>
    <x v="2"/>
    <x v="0"/>
    <s v="Diseñar y coordinar las políticas e iniciativas del Estado colombiano para prevenir y controlar la problemáticas de las drogas y actividades relacionadas"/>
    <s v="Durante el cuarto  trimestre el comportamiento ha sido similar al registrado para el tercer trimestre mostrando un porcentaje superior a la meta del periodo (90%). _x000a_En cuanto a los resultados de la primera variable (Cantidad de solicitudes de Certificado "/>
  </r>
  <r>
    <s v="Proyectos de ley y/o acto legislativos en trámite"/>
    <x v="2"/>
    <x v="11"/>
    <x v="0"/>
    <n v="1"/>
    <x v="5"/>
    <x v="0"/>
    <s v="Gerencia efectiva y desarrollo institucional"/>
    <s v="A partir del primer periodo de la legistura 2014-2015,  las personas que hacen parte del grupo de Agenda Legislativa asistieron a las sesiones del Congreso de la Republica en el mes de Octubre, Noviembre y Diciembre, 26 veces teniendo en cuenta que se ses"/>
  </r>
  <r>
    <s v="Solicitudes de registros o actualización de proyectos de inversión tramitadas en el módulo Banco de Programas y Proyectos de Inversión - BPIN del Sistema Unificado de Inversión y Finanzas Públicas - SUIFP"/>
    <x v="1"/>
    <x v="1"/>
    <x v="1"/>
    <n v="1"/>
    <x v="1"/>
    <x v="0"/>
    <s v="Propiciar una Justicia eficaz y eficiente en el marco de una atención integral"/>
    <s v="El indicador para el cuarto trimestre de la vigencia 2015 se cumplió al 100% toda vez que se atendieron todas las solicitudes tanto de registro como de actualización de los proyectos de inversión del Ministerio de Justicia y del Derecho y de las Entidades"/>
  </r>
  <r>
    <s v="Porcentaje de avance de elaboración o revisión o actos administrativos"/>
    <x v="3"/>
    <x v="6"/>
    <x v="0"/>
    <n v="1"/>
    <x v="5"/>
    <x v="0"/>
    <s v="Diseñar y coordinar las políticas e iniciativas del Estado colombiano para prevenir y controlar la problemáticas de las drogas y actividades relacionadas"/>
    <s v="Resolución No. 00009 del 6 de Noviembre/2015.  Por medio de la cual se crea una comisión Técnica para  para el estudio de los artículos 3,5,6, 7 y 8 de la Ley 30/86._x000a__x000a_Resolución No. 0010 del 17 /12/2015.  &quot;Por la cual  se establece la integracion de los C"/>
  </r>
  <r>
    <s v="Citaciones atendidas al Congreso de la República"/>
    <x v="0"/>
    <x v="11"/>
    <x v="0"/>
    <n v="1"/>
    <x v="5"/>
    <x v="0"/>
    <s v="Propiciar una Justicia eficaz y eficiente en el marco de una atención integral"/>
    <s v="A partir del primer periodo de la legistura 2014-2015, las citaciones presentadas por el Congerso de la Republica para la asistencia del Ministro de Justicia y Derecho , fueron atendidas  por el Ministro o por la Viceministra de Promocion  la Justicia o e"/>
  </r>
  <r>
    <s v="Proyectos de desarrollo alternativo  (de un portafolio cofinanciado)"/>
    <x v="3"/>
    <x v="6"/>
    <x v="0"/>
    <n v="1"/>
    <x v="3"/>
    <x v="6"/>
    <s v="Diseñar y coordinar las políticas e iniciativas del Estado colombiano para prevenir y controlar la problemáticas de las drogas y actividades relacionadas"/>
    <s v="Durante el cuarto trimestre de 2015, específicamente el 28 de Octubre de 2015 se llevó a cabo el seguimiento a los memorandos de acuerdo No 1347/2013 y 1525 de 2014 a los cuales se les adelantó la revisión del componente contractual y operativo y se reali"/>
  </r>
  <r>
    <s v="Proyectos de desarrollo alternativo  (de un portafolio cofinanciado)"/>
    <x v="3"/>
    <x v="6"/>
    <x v="0"/>
    <n v="1"/>
    <x v="3"/>
    <x v="6"/>
    <s v="Diseñar y coordinar las políticas e iniciativas del Estado colombiano para prevenir y controlar la problemáticas de las drogas y actividades relacionadas"/>
    <s v="Durante el cuarto trimestre de 2015, específicamente el 28 de Octubre de 2015 se llevó a cabo el seguimiento a los memorandos de acuerdo No 1347/2013 y 1525 de 2014 a los cuales se les adelantó la revisión del componente contractual y operativo y se reali"/>
  </r>
  <r>
    <s v="Impacto de las noticias que genera el Ministerio"/>
    <x v="1"/>
    <x v="12"/>
    <x v="1"/>
    <n v="0.96699999999999997"/>
    <x v="11"/>
    <x v="0"/>
    <s v="Gerencia efectiva y desarrollo institucional"/>
    <s v="De las 60 personas encuestadas sobre la calidad de información divulgada por el Grupo de Comunicaciones el 97%  considera la información suficiente, comprensible y coherente;   20 de ellos consideraron que el horario favorable para recibir noticias es de "/>
  </r>
  <r>
    <s v="Liquidación y trámite de la Nómina"/>
    <x v="1"/>
    <x v="3"/>
    <x v="2"/>
    <n v="1"/>
    <x v="4"/>
    <x v="5"/>
    <s v="Gerencia efectiva y desarrollo institucional"/>
    <s v="En el periodo objeto de medición se calculó, liquidó y pagó la nomina de salarios y prestaciones sociales a un total de 943 funcionarios correspondientes al trimestre así: 312 funcionarios en octubre, 312 funcionarios en noviembre y 319 funcionarios en di"/>
  </r>
  <r>
    <s v="Mantenimiento de los sistemas del MJD (Ascensores, Aire Acondicionado, Respaldo Eléctrico y Electrobombas)"/>
    <x v="1"/>
    <x v="7"/>
    <x v="2"/>
    <n v="1"/>
    <x v="10"/>
    <x v="9"/>
    <s v="Gerencia efectiva y desarrollo institucional"/>
    <s v="Se realizaron los mantenimientos mensuales correspondientes durante la vigencia 2015"/>
  </r>
  <r>
    <s v="Medición de la satisfacción de los clientes del proceso de Gestión Contractual"/>
    <x v="1"/>
    <x v="13"/>
    <x v="2"/>
    <n v="1"/>
    <x v="12"/>
    <x v="0"/>
    <s v="Gerencia efectiva y desarrollo institucional"/>
    <s v="La encuestas de satisfacción están con la Calificación entre Bueno y Excelente, lo que quiere decir que los clientes internos tiene una buena per sección del Grupo de Gestión Contractual"/>
  </r>
  <r>
    <s v="Modificaciones presupuestales"/>
    <x v="1"/>
    <x v="9"/>
    <x v="2"/>
    <n v="1"/>
    <x v="9"/>
    <x v="0"/>
    <s v="Gerencia efectiva y desarrollo institucional"/>
    <s v="Se puede analizar que durante el Cuarto trimestre del año 2015, el número de modificaciones presupuestales es equivalente al trimestre anterior, esto refleja que la Planeación al inicio de la vigencia 2015 por parte de las diferentes áreas del MJD ha sido"/>
  </r>
  <r>
    <s v="Oportunidad en la atención del soporte requerido"/>
    <x v="1"/>
    <x v="14"/>
    <x v="2"/>
    <n v="1"/>
    <x v="8"/>
    <x v="0"/>
    <s v="Gerencia efectiva y desarrollo institucional"/>
    <s v="Teniendo en cuenta la sensibilización y las estrategias adoptadas por parte del equipo de trabajo de la Mesa de Ayuda se ve reflejado considerablemente la oportunidad en la atención de los casos para este trimestre resaltando el mes de septiembre en el cu"/>
  </r>
  <r>
    <s v="Pagos de compromisos"/>
    <x v="1"/>
    <x v="9"/>
    <x v="2"/>
    <n v="1"/>
    <x v="9"/>
    <x v="0"/>
    <s v="Gerencia efectiva y desarrollo institucional"/>
    <s v="El indicador de pago de compromisos, durante el cuarto trimestre,  refleja que se ha cumplido en el 100%, es decir, las cuentas o solicitudes de pago presentadas a tesorería se tramitaron eficazmente."/>
  </r>
  <r>
    <s v="Porcentaje de Cumplimiento cronogramas iniciales en procesos públicos de selección - sobre solicitudes presentadas"/>
    <x v="1"/>
    <x v="13"/>
    <x v="2"/>
    <n v="0.96699999999999997"/>
    <x v="12"/>
    <x v="0"/>
    <s v="Gerencia efectiva y desarrollo institucional"/>
    <s v="Se recibieron Durante el tercer Trimestre 17 procesos con cronograma establecido, cumpliendo al 96,7% la Meta para el periodo "/>
  </r>
  <r>
    <s v="Porcentaje de Contratos Suscritos por el MJD - sobre los contratos proyectados en el plan de contratación"/>
    <x v="1"/>
    <x v="13"/>
    <x v="2"/>
    <n v="1"/>
    <x v="12"/>
    <x v="0"/>
    <s v="Gerencia efectiva y desarrollo institucional"/>
    <s v="En relación a este indicador de total de Contratos suscritos por el MJD en el cuarto trimestre, es de 61 contratos  en relación con los contratos proyectado en el Plan Anual de Adquisiciones  se tiene un cumplimiento del 111,4%.  El porcentaje sobre pasa "/>
  </r>
  <r>
    <s v="Porcentaje de avance de elaboración de políticas"/>
    <x v="0"/>
    <x v="4"/>
    <x v="0"/>
    <n v="1"/>
    <x v="0"/>
    <x v="0"/>
    <s v="Propiciar una Justicia eficaz y eficiente en el marco de una atención integral"/>
    <s v="La DDDOJ,  luego de terminar su participación en la elaboración del ya publicado Documento Conpes 3816 de Octubre de 2014,  participó hasta el segundo trimestre de 2015 en la elaboración de un documento pre Conpes orientado a la calidad y la eficacia prod"/>
  </r>
  <r>
    <s v="Porcentaje de avance de documentos CONPES"/>
    <x v="0"/>
    <x v="0"/>
    <x v="0"/>
    <n v="1"/>
    <x v="0"/>
    <x v="0"/>
    <s v="Propiciar una Justicia eficaz y eficiente en el marco de una atención integral"/>
    <s v="LA DIRECCIÓN DE POLÍTICA CONTRA LAS DROGAS Y ACTIVIDADES RELACIONADAS  A LA FECHA  NO PARTICIPA EN LA ELABORACIÓN DE DOCUMENTOS CONPES."/>
  </r>
  <r>
    <s v="Porcentaje de solicitudes de contratación aceptadas – sobre las solicitudes presentadas"/>
    <x v="1"/>
    <x v="13"/>
    <x v="2"/>
    <n v="1"/>
    <x v="12"/>
    <x v="0"/>
    <s v="Gerencia efectiva y desarrollo institucional"/>
    <s v="Se recibieron durante el cuarto trimestre 33 solicitudes,  de las cuales se atendieron en su totalidad, cumpliendo el 100% de la meta para el periodo "/>
  </r>
  <r>
    <s v="Porcentaje de avance de documentos CONPES"/>
    <x v="4"/>
    <x v="15"/>
    <x v="0"/>
    <m/>
    <x v="0"/>
    <x v="0"/>
    <s v="Propiciar una Justicia eficaz y eficiente en el marco de una atención integral"/>
    <s v="Actualmente la Dirección de Justicia Transicional no participa de la formulación de ningún  documento CONPES"/>
  </r>
  <r>
    <s v="Porcentaje de Contratos Suscritos por el MJD – sobre solicitudes de contratación aceptadas por el Grupo de Gestión Contractual"/>
    <x v="1"/>
    <x v="13"/>
    <x v="2"/>
    <n v="0.999"/>
    <x v="12"/>
    <x v="0"/>
    <s v="Gerencia efectiva y desarrollo institucional"/>
    <s v="Se elaboraron para el cuarto  trimestre  61 contratos, obteniendo un cumplimiento del 99,9"/>
  </r>
  <r>
    <s v="Porcentaje de cumplimiento en la liquidación de contratos"/>
    <x v="1"/>
    <x v="13"/>
    <x v="2"/>
    <n v="0.75"/>
    <x v="12"/>
    <x v="0"/>
    <s v="Gerencia efectiva y desarrollo institucional"/>
    <s v="Se realizaron 51 liquidaciones y acta de cierre, de 68 solicitudes recibidas en el GGC, lo que demuestra un cumplimiento del 75,%. "/>
  </r>
  <r>
    <s v="Porcentaje de solicitudes de primas técnicas tramitadas"/>
    <x v="1"/>
    <x v="3"/>
    <x v="2"/>
    <n v="1"/>
    <x v="4"/>
    <x v="5"/>
    <s v="Gerencia efectiva y desarrollo institucional"/>
    <s v="En el período se tramitaron 7 solicitudes de primas técnicas. "/>
  </r>
  <r>
    <s v="Porcentaje de avance de elaboración de políticas"/>
    <x v="4"/>
    <x v="15"/>
    <x v="0"/>
    <m/>
    <x v="0"/>
    <x v="0"/>
    <s v="Propiciar una Justicia eficaz y eficiente en el marco de una atención integral"/>
    <s v="La Dirección de Justicia Transicional participa de la formulación de la política pública en la materia, sin embargo no en forma exclusiva por lo cual no puede definir los tiempos y modo en el que se elaboran dichas políticas; que por lo demás dadas las va"/>
  </r>
  <r>
    <s v="Porcentaje de avance de elaboración de políticas"/>
    <x v="0"/>
    <x v="0"/>
    <x v="0"/>
    <m/>
    <x v="0"/>
    <x v="0"/>
    <s v="Propiciar una Justicia eficaz y eficiente en el marco de una atención integral"/>
    <s v="La  Dirección de Política contra las Drogas y Actividades Relacionadas formula anualmente un documento de lineamientos para reformar la política nacional de drogas denominado &quot;Documento de lineamientos en materia de drogas&quot;. "/>
  </r>
  <r>
    <s v="Porcentaje de avance de elaboración o revisión o actos administrativos"/>
    <x v="4"/>
    <x v="15"/>
    <x v="0"/>
    <m/>
    <x v="5"/>
    <x v="0"/>
    <s v="Propiciar una Justicia eficaz y eficiente en el marco de una atención integral"/>
    <s v="_x000a_Durante el cuarto trimestre _x000a_Se formalizaron  (0 ) postulaciones de justicia y paz_x000a__x000a_En total durante el añose elaboraron cinco (5) postulaciones._x000a__x000a__x000a__x000a_"/>
  </r>
  <r>
    <s v="Porcentaje de intervenciones procesales, coordinaciones o conceptos de no intervención, oportunos, en los procesos de inconstitucionalidad, en los que se ha recibido orden de intervención o no intervención"/>
    <x v="0"/>
    <x v="4"/>
    <x v="0"/>
    <n v="1"/>
    <x v="3"/>
    <x v="3"/>
    <s v="Propiciar una Justicia eficaz y eficiente en el marco de una atención integral"/>
    <s v="Se elaboraron oportunamente, dentro de los términos procesales, las intervenciones procesales o conceptos de no intervención, de los procesos de inconstitucionalidad ante la Corte Constitucional, de competencia del Sector Justicia y Derecho"/>
  </r>
  <r>
    <s v="Porcentaje de sentencias, dictadas en procesos de inconstitucionalidad, en que hubo orden de intervención, que no afectan la vigencia del Ordenamiento Juridico"/>
    <x v="0"/>
    <x v="4"/>
    <x v="0"/>
    <n v="0.71399999999999997"/>
    <x v="3"/>
    <x v="3"/>
    <s v="Propiciar una Justicia eficaz y eficiente en el marco de una atención integral"/>
    <s v="En el cuarto trimestre de 2015 la Corte Constitucional profirió 5 sentencias que no afectaron la vigencia del Ordenmaiento Jurídico, en 10 procesos en los cuales la DDDOJ ejerció su función de defensa del Ordenameinto Jurídico"/>
  </r>
  <r>
    <s v="Porcentaje de avance de documentos CONPES"/>
    <x v="0"/>
    <x v="4"/>
    <x v="0"/>
    <m/>
    <x v="0"/>
    <x v="0"/>
    <s v="Propiciar una Justicia eficaz y eficiente en el marco de una atención integral"/>
    <s v="La Secretaría Jurídica de la  Presidencia de la República y el DNP, tomaron la decisión de dividir  en dos documentos diferentes pero complementarios y armónicos el PRE-CONPES de Mejora en la Producción Normativa en la Rama Ejecutiva, uno específicamente "/>
  </r>
  <r>
    <s v="Porcentaje de avance de elaboración o revisión o actos administrativos"/>
    <x v="3"/>
    <x v="4"/>
    <x v="0"/>
    <m/>
    <x v="5"/>
    <x v="0"/>
    <s v="Propiciar una Justicia eficaz y eficiente en el marco de una atención integral"/>
    <s v="La Dirección de Desarrollo del Derecho no diseña, elabora o estudia Actos Administrativos.                                                                                                        Formula borradores de proyectos normativos de decretos y de l"/>
  </r>
  <r>
    <s v="Registro, actualización y presentación de los estados financieros del Ministerio de Justicia y del Derecho"/>
    <x v="1"/>
    <x v="9"/>
    <x v="2"/>
    <n v="1"/>
    <x v="9"/>
    <x v="0"/>
    <s v="Gerencia efectiva y desarrollo institucional"/>
    <s v="Los estados finanacieros del MJD, con corte al 30 de Septiembre de 2015, fueron tranferidos a la Contaduría General de la Nación y se encuentran publicados en la página web del Ministerio de Justicia y del Derecho"/>
  </r>
  <r>
    <s v="Percepción del ciudadano frente a la atención recibida por el Grupo de Servicio al Ciudadano"/>
    <x v="1"/>
    <x v="16"/>
    <x v="1"/>
    <n v="0.98599999999999999"/>
    <x v="11"/>
    <x v="10"/>
    <s v="Propiciar una Justicia eficaz y eficiente en el marco de una atención integral"/>
    <s v="El Grupo de Servicio al Ciudadano recolecto 140 registros donde la ciudadanía calificó la efectividad de las respuesta que dieron los funcionarios durante las FNSC, de los cuales solo 2 ciudadanos calificaron como deficiente la atención, para un 98.6% de "/>
  </r>
  <r>
    <s v="Cumplimiento en la respuesta según los término legales establecidos"/>
    <x v="0"/>
    <x v="16"/>
    <x v="1"/>
    <n v="1"/>
    <x v="11"/>
    <x v="10"/>
    <s v="Propiciar una Justicia eficaz y eficiente en el marco de una atención integral"/>
    <s v="Durante el 4 trimestre el GSC recibió un total de 376 PQRS las cuales todas fueron respondidas dentro de los terminos."/>
  </r>
  <r>
    <s v="Satisfacción de las necesidad de los usuarios"/>
    <x v="1"/>
    <x v="14"/>
    <x v="2"/>
    <n v="0.98"/>
    <x v="8"/>
    <x v="0"/>
    <s v="Propiciar una Justicia eficaz y eficiente en el marco de una atención integral"/>
    <s v="Durante el tercer trimestre del presente año se mantiene una calificación promedio por encima de la meta propuesta, lo cual redunda en la satisfacción del usuario final respecto del trabajo realizado por parte del soporte técnico."/>
  </r>
  <r>
    <s v="Tiempo de respuesta a la solicitudes de modificación del presupuesto realizado"/>
    <x v="1"/>
    <x v="1"/>
    <x v="1"/>
    <n v="1"/>
    <x v="1"/>
    <x v="0"/>
    <s v="Gerencia efectiva y desarrollo institucional"/>
    <s v="Durante el cuarto trimestre de 2015 se atendieron 4 solicitudes de modificaciones presupuestales, las cuales corresponden a los siguientes actos administrativos(Resoluciones)_x000a__x000a_786,843,838 y 960 de 2015"/>
  </r>
  <r>
    <s v="Cumplimiento del término legal de la etapa de investigación disciplinaria"/>
    <x v="1"/>
    <x v="17"/>
    <x v="2"/>
    <n v="1"/>
    <x v="4"/>
    <x v="11"/>
    <s v="Gerencia efectiva y desarrollo institucional"/>
    <s v="En el trimestre dos (2) investigaciones (Exp. 165 y 166 de 2014) cumplieron con el término de un año, por lo tanto fueron objeto de evaluación (Se ordenó el archivo delas mismas)."/>
  </r>
  <r>
    <s v="Trámites de autorización de vigencias futuras realizados"/>
    <x v="1"/>
    <x v="1"/>
    <x v="1"/>
    <n v="1"/>
    <x v="1"/>
    <x v="0"/>
    <s v="Gerencia efectiva y desarrollo institucional"/>
    <s v="En el tercer trimestre de 2015, se realizó un trámite de vigencias futuras del MJD, para la contratación de servicio medico de los funcionarios"/>
  </r>
  <r>
    <s v="Desempeño del Sistema Integrado de Gestión"/>
    <x v="1"/>
    <x v="1"/>
    <x v="3"/>
    <n v="0.97499999999999998"/>
    <x v="13"/>
    <x v="0"/>
    <s v="Gerencia efectiva y desarrollo institucional"/>
    <m/>
  </r>
  <r>
    <s v="Porcentaje de avance en el diseño e implementación del Sistema Integrado de Gestión"/>
    <x v="1"/>
    <x v="1"/>
    <x v="3"/>
    <n v="0.96399999999999997"/>
    <x v="13"/>
    <x v="0"/>
    <s v="Gerencia efectiva y desarrollo institucional"/>
    <m/>
  </r>
  <r>
    <s v="Trámites de modificación del presupuesto realizados"/>
    <x v="1"/>
    <x v="1"/>
    <x v="1"/>
    <n v="1"/>
    <x v="1"/>
    <x v="0"/>
    <s v="Gerencia efectiva y desarrollo institucional"/>
    <s v="En el cuarto trimestre de la presente vigencia 2015, se atendieron 4 solicitudes de modificación al presupuesto del gasto de funcionamiento:_x000a__x000a__x000a_"/>
  </r>
  <r>
    <s v="Trámite de la vinculación de los funcionarios"/>
    <x v="1"/>
    <x v="3"/>
    <x v="2"/>
    <n v="1"/>
    <x v="4"/>
    <x v="5"/>
    <s v="Gerencia efectiva y desarrollo institucional"/>
    <s v="Para el cuarto trimestre se proveyeron en total 25 cargos de la planta de personal, para un total en la vigencia 2015 de 58 cargos."/>
  </r>
  <r>
    <s v="EFICACIA: % De cumplimiento del programa de auditorías"/>
    <x v="1"/>
    <x v="18"/>
    <x v="3"/>
    <m/>
    <x v="14"/>
    <x v="0"/>
    <m/>
    <m/>
  </r>
  <r>
    <s v="Requerimientos en materia de cooperación judicial de autoridades Nacionales y Extranjeras"/>
    <x v="0"/>
    <x v="19"/>
    <x v="0"/>
    <m/>
    <x v="3"/>
    <x v="12"/>
    <m/>
    <m/>
  </r>
  <r>
    <s v="Entregas efectivas en extradición"/>
    <x v="0"/>
    <x v="19"/>
    <x v="0"/>
    <m/>
    <x v="3"/>
    <x v="12"/>
    <m/>
    <m/>
  </r>
  <r>
    <s v="Trámites de repatriación"/>
    <x v="0"/>
    <x v="19"/>
    <x v="0"/>
    <m/>
    <x v="3"/>
    <x v="12"/>
    <m/>
    <m/>
  </r>
  <r>
    <s v="Acciones de Inspección, Control y Vigilancia en Centros de Conciliación y/o Entidades Avaladas"/>
    <x v="1"/>
    <x v="18"/>
    <x v="3"/>
    <m/>
    <x v="14"/>
    <x v="0"/>
    <m/>
    <m/>
  </r>
  <r>
    <s v="Cumplimiento del término legal de la etapa de indagación preliminar "/>
    <x v="1"/>
    <x v="17"/>
    <x v="2"/>
    <n v="1"/>
    <x v="4"/>
    <x v="11"/>
    <s v="Gerencia efectiva y desarrollo institucional"/>
    <s v="EN EL PRESENTE TRIMESTRE SE DIO CUMPLIMIENTO A LOS TRAMITES Y TERMINOS DE LEY FRENTE A LA EVALUACIÓN DE LOS PROCESOS DE INDAGACION PRELIMINAR  QUE LLEGAN A ESTA ETAPA ; EN ESTE SENTIDO, NUEVE  (9) PROCESOS LLEGARON A LA MISMA  E IGUAL NUMERO DE INDAGAC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21"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70:C84"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axis="axisRow" compact="0" outline="0" subtotalTop="0" showAll="0" includeNewItemsInFilter="1" sortType="ascending">
      <items count="14">
        <item x="1"/>
        <item x="8"/>
        <item x="5"/>
        <item x="12"/>
        <item x="4"/>
        <item x="2"/>
        <item x="6"/>
        <item x="3"/>
        <item x="11"/>
        <item x="7"/>
        <item x="10"/>
        <item x="9"/>
        <item h="1" x="0"/>
        <item t="default"/>
      </items>
    </pivotField>
    <pivotField compact="0" outline="0" subtotalTop="0" showAll="0" includeNewItemsInFilter="1"/>
    <pivotField compact="0" outline="0" subtotalTop="0" showAll="0" includeNewItemsInFilter="1"/>
  </pivotFields>
  <rowFields count="1">
    <field x="6"/>
  </rowFields>
  <rowItems count="13">
    <i>
      <x/>
    </i>
    <i>
      <x v="1"/>
    </i>
    <i>
      <x v="2"/>
    </i>
    <i>
      <x v="3"/>
    </i>
    <i>
      <x v="4"/>
    </i>
    <i>
      <x v="5"/>
    </i>
    <i>
      <x v="6"/>
    </i>
    <i>
      <x v="7"/>
    </i>
    <i>
      <x v="8"/>
    </i>
    <i>
      <x v="9"/>
    </i>
    <i>
      <x v="10"/>
    </i>
    <i>
      <x v="11"/>
    </i>
    <i t="grand">
      <x/>
    </i>
  </rowItems>
  <colItems count="1">
    <i/>
  </colItems>
  <dataFields count="1">
    <dataField name="Promedio de %" fld="4" subtotal="average" baseField="1" baseItem="0"/>
  </dataFields>
  <formats count="11">
    <format dxfId="281">
      <pivotArea type="all" dataOnly="0" outline="0" fieldPosition="0"/>
    </format>
    <format dxfId="280">
      <pivotArea outline="0" fieldPosition="0"/>
    </format>
    <format dxfId="279">
      <pivotArea type="topRight" dataOnly="0" labelOnly="1" outline="0" fieldPosition="0"/>
    </format>
    <format dxfId="278">
      <pivotArea dataOnly="0" labelOnly="1" grandRow="1" outline="0" fieldPosition="0"/>
    </format>
    <format dxfId="277">
      <pivotArea type="all" dataOnly="0" outline="0" fieldPosition="0"/>
    </format>
    <format dxfId="276">
      <pivotArea dataOnly="0" labelOnly="1" outline="0" fieldPosition="0">
        <references count="1">
          <reference field="6" count="0"/>
        </references>
      </pivotArea>
    </format>
    <format dxfId="275">
      <pivotArea dataOnly="0" labelOnly="1" grandRow="1" outline="0" fieldPosition="0"/>
    </format>
    <format dxfId="274">
      <pivotArea outline="0" fieldPosition="0"/>
    </format>
    <format dxfId="273">
      <pivotArea type="topRight" dataOnly="0" labelOnly="1" outline="0" fieldPosition="0"/>
    </format>
    <format dxfId="272">
      <pivotArea outline="0" fieldPosition="0"/>
    </format>
    <format dxfId="271">
      <pivotArea type="topRight" dataOnly="0" labelOnly="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25"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2:C9" firstHeaderRow="2" firstDataRow="2" firstDataCol="1"/>
  <pivotFields count="9">
    <pivotField compact="0" outline="0" subtotalTop="0" showAll="0" includeNewItemsInFilter="1"/>
    <pivotField axis="axisRow" compact="0" outline="0" subtotalTop="0" showAll="0" includeNewItemsInFilter="1">
      <items count="6">
        <item x="3"/>
        <item x="4"/>
        <item x="2"/>
        <item x="1"/>
        <item x="0"/>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6">
    <i>
      <x/>
    </i>
    <i>
      <x v="1"/>
    </i>
    <i>
      <x v="2"/>
    </i>
    <i>
      <x v="3"/>
    </i>
    <i>
      <x v="4"/>
    </i>
    <i t="grand">
      <x/>
    </i>
  </rowItems>
  <colItems count="1">
    <i/>
  </colItems>
  <dataFields count="1">
    <dataField name="Promedio de %" fld="4" subtotal="average" baseField="1" baseItem="0"/>
  </dataFields>
  <formats count="12">
    <format dxfId="293">
      <pivotArea type="all" dataOnly="0" outline="0" fieldPosition="0"/>
    </format>
    <format dxfId="292">
      <pivotArea outline="0" fieldPosition="0"/>
    </format>
    <format dxfId="291">
      <pivotArea type="topRight" dataOnly="0" labelOnly="1" outline="0" fieldPosition="0"/>
    </format>
    <format dxfId="290">
      <pivotArea dataOnly="0" labelOnly="1" outline="0" fieldPosition="0">
        <references count="1">
          <reference field="1" count="0"/>
        </references>
      </pivotArea>
    </format>
    <format dxfId="289">
      <pivotArea dataOnly="0" labelOnly="1" grandRow="1" outline="0" fieldPosition="0"/>
    </format>
    <format dxfId="288">
      <pivotArea type="all" dataOnly="0" outline="0" fieldPosition="0"/>
    </format>
    <format dxfId="287">
      <pivotArea dataOnly="0" labelOnly="1" outline="0" fieldPosition="0">
        <references count="1">
          <reference field="1" count="0"/>
        </references>
      </pivotArea>
    </format>
    <format dxfId="286">
      <pivotArea dataOnly="0" labelOnly="1" grandRow="1" outline="0" fieldPosition="0"/>
    </format>
    <format dxfId="285">
      <pivotArea outline="0" fieldPosition="0"/>
    </format>
    <format dxfId="284">
      <pivotArea type="topRight" dataOnly="0" labelOnly="1" outline="0" fieldPosition="0"/>
    </format>
    <format dxfId="283">
      <pivotArea outline="0" fieldPosition="0"/>
    </format>
    <format dxfId="282">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24"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16:C33"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items count="16">
        <item x="3"/>
        <item x="1"/>
        <item x="5"/>
        <item x="0"/>
        <item x="10"/>
        <item x="12"/>
        <item x="11"/>
        <item x="8"/>
        <item x="4"/>
        <item x="7"/>
        <item x="9"/>
        <item x="6"/>
        <item x="2"/>
        <item x="13"/>
        <item x="14"/>
        <item t="default"/>
      </items>
    </pivotField>
    <pivotField compact="0" outline="0" subtotalTop="0" showAll="0" includeNewItemsInFilter="1"/>
    <pivotField compact="0" outline="0" subtotalTop="0" showAll="0" includeNewItemsInFilter="1"/>
    <pivotField compact="0" outline="0" subtotalTop="0" showAll="0" includeNewItemsInFilter="1"/>
  </pivotFields>
  <rowFields count="1">
    <field x="5"/>
  </rowFields>
  <rowItems count="16">
    <i>
      <x/>
    </i>
    <i>
      <x v="1"/>
    </i>
    <i>
      <x v="2"/>
    </i>
    <i>
      <x v="3"/>
    </i>
    <i>
      <x v="4"/>
    </i>
    <i>
      <x v="5"/>
    </i>
    <i>
      <x v="6"/>
    </i>
    <i>
      <x v="7"/>
    </i>
    <i>
      <x v="8"/>
    </i>
    <i>
      <x v="9"/>
    </i>
    <i>
      <x v="10"/>
    </i>
    <i>
      <x v="11"/>
    </i>
    <i>
      <x v="12"/>
    </i>
    <i>
      <x v="13"/>
    </i>
    <i>
      <x v="14"/>
    </i>
    <i t="grand">
      <x/>
    </i>
  </rowItems>
  <colItems count="1">
    <i/>
  </colItems>
  <dataFields count="1">
    <dataField name="Promedio de %" fld="4" subtotal="average" baseField="1" baseItem="0"/>
  </dataFields>
  <formats count="11">
    <format dxfId="304">
      <pivotArea type="all" dataOnly="0" outline="0" fieldPosition="0"/>
    </format>
    <format dxfId="303">
      <pivotArea outline="0" fieldPosition="0"/>
    </format>
    <format dxfId="302">
      <pivotArea type="topRight" dataOnly="0" labelOnly="1" outline="0" fieldPosition="0"/>
    </format>
    <format dxfId="301">
      <pivotArea dataOnly="0" labelOnly="1" grandRow="1" outline="0" fieldPosition="0"/>
    </format>
    <format dxfId="300">
      <pivotArea type="all" dataOnly="0" outline="0" fieldPosition="0"/>
    </format>
    <format dxfId="299">
      <pivotArea dataOnly="0" labelOnly="1" outline="0" fieldPosition="0">
        <references count="1">
          <reference field="5" count="0"/>
        </references>
      </pivotArea>
    </format>
    <format dxfId="298">
      <pivotArea dataOnly="0" labelOnly="1" grandRow="1" outline="0" fieldPosition="0"/>
    </format>
    <format dxfId="297">
      <pivotArea outline="0" fieldPosition="0"/>
    </format>
    <format dxfId="296">
      <pivotArea type="topRight" dataOnly="0" labelOnly="1" outline="0" fieldPosition="0"/>
    </format>
    <format dxfId="295">
      <pivotArea outline="0" fieldPosition="0"/>
    </format>
    <format dxfId="294">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a dinámica23"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35:C57" firstHeaderRow="2" firstDataRow="2" firstDataCol="1"/>
  <pivotFields count="9">
    <pivotField compact="0" outline="0" subtotalTop="0" showAll="0" includeNewItemsInFilter="1"/>
    <pivotField compact="0" outline="0" subtotalTop="0" showAll="0" includeNewItemsInFilter="1"/>
    <pivotField axis="axisRow" compact="0" outline="0" subtotalTop="0" showAll="0" includeNewItemsInFilter="1" sortType="ascending">
      <items count="21">
        <item x="4"/>
        <item x="8"/>
        <item x="15"/>
        <item x="0"/>
        <item x="6"/>
        <item x="2"/>
        <item x="11"/>
        <item x="12"/>
        <item x="17"/>
        <item x="7"/>
        <item x="13"/>
        <item x="9"/>
        <item x="3"/>
        <item x="16"/>
        <item x="1"/>
        <item x="5"/>
        <item x="19"/>
        <item x="18"/>
        <item x="10"/>
        <item x="14"/>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Promedio de %" fld="4" subtotal="average" baseField="1" baseItem="0"/>
  </dataFields>
  <formats count="11">
    <format dxfId="315">
      <pivotArea type="all" dataOnly="0" outline="0" fieldPosition="0"/>
    </format>
    <format dxfId="314">
      <pivotArea outline="0" fieldPosition="0"/>
    </format>
    <format dxfId="313">
      <pivotArea type="topRight" dataOnly="0" labelOnly="1" outline="0" fieldPosition="0"/>
    </format>
    <format dxfId="312">
      <pivotArea dataOnly="0" labelOnly="1" grandRow="1" outline="0" fieldPosition="0"/>
    </format>
    <format dxfId="311">
      <pivotArea type="all" dataOnly="0" outline="0" fieldPosition="0"/>
    </format>
    <format dxfId="310">
      <pivotArea dataOnly="0" labelOnly="1" outline="0" fieldPosition="0">
        <references count="1">
          <reference field="2" count="0"/>
        </references>
      </pivotArea>
    </format>
    <format dxfId="309">
      <pivotArea dataOnly="0" labelOnly="1" grandRow="1" outline="0" fieldPosition="0"/>
    </format>
    <format dxfId="308">
      <pivotArea outline="0" fieldPosition="0"/>
    </format>
    <format dxfId="307">
      <pivotArea type="topRight" dataOnly="0" labelOnly="1" outline="0" fieldPosition="0"/>
    </format>
    <format dxfId="306">
      <pivotArea outline="0" fieldPosition="0"/>
    </format>
    <format dxfId="305">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Tabla dinámica22"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59:C65"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2"/>
        <item x="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5">
    <i>
      <x/>
    </i>
    <i>
      <x v="1"/>
    </i>
    <i>
      <x v="2"/>
    </i>
    <i>
      <x v="3"/>
    </i>
    <i t="grand">
      <x/>
    </i>
  </rowItems>
  <colItems count="1">
    <i/>
  </colItems>
  <dataFields count="1">
    <dataField name="Promedio de %" fld="4" subtotal="average" baseField="1" baseItem="0"/>
  </dataFields>
  <formats count="11">
    <format dxfId="326">
      <pivotArea type="all" dataOnly="0" outline="0" fieldPosition="0"/>
    </format>
    <format dxfId="325">
      <pivotArea outline="0" fieldPosition="0"/>
    </format>
    <format dxfId="324">
      <pivotArea type="topRight" dataOnly="0" labelOnly="1" outline="0" fieldPosition="0"/>
    </format>
    <format dxfId="323">
      <pivotArea dataOnly="0" labelOnly="1" grandRow="1" outline="0" fieldPosition="0"/>
    </format>
    <format dxfId="322">
      <pivotArea type="all" dataOnly="0" outline="0" fieldPosition="0"/>
    </format>
    <format dxfId="321">
      <pivotArea dataOnly="0" labelOnly="1" outline="0" fieldPosition="0">
        <references count="1">
          <reference field="3" count="0"/>
        </references>
      </pivotArea>
    </format>
    <format dxfId="320">
      <pivotArea dataOnly="0" labelOnly="1" grandRow="1" outline="0" fieldPosition="0"/>
    </format>
    <format dxfId="319">
      <pivotArea outline="0" fieldPosition="0"/>
    </format>
    <format dxfId="318">
      <pivotArea type="topRight" dataOnly="0" labelOnly="1" outline="0" fieldPosition="0"/>
    </format>
    <format dxfId="317">
      <pivotArea outline="0" fieldPosition="0"/>
    </format>
    <format dxfId="316">
      <pivotArea type="topRight" dataOnly="0" labelOnly="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DEPENDENCIAS">
  <location ref="C36:D58" firstHeaderRow="1" firstDataRow="1" firstDataCol="1"/>
  <pivotFields count="9">
    <pivotField showAll="0"/>
    <pivotField showAll="0"/>
    <pivotField showAll="0"/>
    <pivotField showAll="0"/>
    <pivotField showAll="0"/>
    <pivotField axis="axisRow" showAll="0">
      <items count="24">
        <item x="3"/>
        <item x="0"/>
        <item x="5"/>
        <item x="6"/>
        <item x="7"/>
        <item x="10"/>
        <item x="8"/>
        <item x="9"/>
        <item x="14"/>
        <item x="13"/>
        <item x="11"/>
        <item x="15"/>
        <item x="1"/>
        <item x="16"/>
        <item x="2"/>
        <item h="1" x="21"/>
        <item x="12"/>
        <item x="4"/>
        <item x="17"/>
        <item x="18"/>
        <item x="19"/>
        <item x="20"/>
        <item h="1" m="1" x="22"/>
        <item t="default"/>
      </items>
    </pivotField>
    <pivotField showAll="0"/>
    <pivotField dataField="1" showAll="0"/>
    <pivotField showAll="0"/>
  </pivotFields>
  <rowFields count="1">
    <field x="5"/>
  </rowFields>
  <rowItems count="22">
    <i>
      <x/>
    </i>
    <i>
      <x v="1"/>
    </i>
    <i>
      <x v="2"/>
    </i>
    <i>
      <x v="3"/>
    </i>
    <i>
      <x v="4"/>
    </i>
    <i>
      <x v="5"/>
    </i>
    <i>
      <x v="6"/>
    </i>
    <i>
      <x v="7"/>
    </i>
    <i>
      <x v="8"/>
    </i>
    <i>
      <x v="9"/>
    </i>
    <i>
      <x v="10"/>
    </i>
    <i>
      <x v="11"/>
    </i>
    <i>
      <x v="12"/>
    </i>
    <i>
      <x v="13"/>
    </i>
    <i>
      <x v="14"/>
    </i>
    <i>
      <x v="16"/>
    </i>
    <i>
      <x v="17"/>
    </i>
    <i>
      <x v="18"/>
    </i>
    <i>
      <x v="19"/>
    </i>
    <i>
      <x v="20"/>
    </i>
    <i>
      <x v="21"/>
    </i>
    <i t="grand">
      <x/>
    </i>
  </rowItems>
  <colItems count="1">
    <i/>
  </colItems>
  <dataFields count="1">
    <dataField name="Promedio de %" fld="7" subtotal="average" baseField="2" baseItem="0" numFmtId="9"/>
  </dataFields>
  <formats count="38">
    <format dxfId="236">
      <pivotArea outline="0" collapsedLevelsAreSubtotals="1" fieldPosition="0"/>
    </format>
    <format dxfId="235">
      <pivotArea dataOnly="0" labelOnly="1" outline="0" axis="axisValues" fieldPosition="0"/>
    </format>
    <format dxfId="234">
      <pivotArea field="5" type="button" dataOnly="0" labelOnly="1" outline="0" axis="axisRow" fieldPosition="0"/>
    </format>
    <format dxfId="233">
      <pivotArea dataOnly="0" labelOnly="1" fieldPosition="0">
        <references count="1">
          <reference field="5" count="0"/>
        </references>
      </pivotArea>
    </format>
    <format dxfId="232">
      <pivotArea dataOnly="0" labelOnly="1" grandRow="1" outline="0" fieldPosition="0"/>
    </format>
    <format dxfId="231">
      <pivotArea type="all" dataOnly="0" outline="0" fieldPosition="0"/>
    </format>
    <format dxfId="230">
      <pivotArea outline="0" collapsedLevelsAreSubtotals="1" fieldPosition="0"/>
    </format>
    <format dxfId="229">
      <pivotArea field="5" type="button" dataOnly="0" labelOnly="1" outline="0" axis="axisRow" fieldPosition="0"/>
    </format>
    <format dxfId="228">
      <pivotArea dataOnly="0" labelOnly="1" outline="0" axis="axisValues" fieldPosition="0"/>
    </format>
    <format dxfId="227">
      <pivotArea dataOnly="0" labelOnly="1" fieldPosition="0">
        <references count="1">
          <reference field="5" count="0"/>
        </references>
      </pivotArea>
    </format>
    <format dxfId="226">
      <pivotArea dataOnly="0" labelOnly="1" grandRow="1" outline="0" fieldPosition="0"/>
    </format>
    <format dxfId="225">
      <pivotArea type="all" dataOnly="0" outline="0" fieldPosition="0"/>
    </format>
    <format dxfId="224">
      <pivotArea outline="0" collapsedLevelsAreSubtotals="1" fieldPosition="0"/>
    </format>
    <format dxfId="223">
      <pivotArea field="5" type="button" dataOnly="0" labelOnly="1" outline="0" axis="axisRow" fieldPosition="0"/>
    </format>
    <format dxfId="222">
      <pivotArea dataOnly="0" labelOnly="1" outline="0" axis="axisValues" fieldPosition="0"/>
    </format>
    <format dxfId="221">
      <pivotArea dataOnly="0" labelOnly="1" fieldPosition="0">
        <references count="1">
          <reference field="5" count="0"/>
        </references>
      </pivotArea>
    </format>
    <format dxfId="220">
      <pivotArea dataOnly="0" labelOnly="1" grandRow="1" outline="0" fieldPosition="0"/>
    </format>
    <format dxfId="219">
      <pivotArea dataOnly="0" fieldPosition="0">
        <references count="1">
          <reference field="5" count="1">
            <x v="12"/>
          </reference>
        </references>
      </pivotArea>
    </format>
    <format dxfId="218">
      <pivotArea dataOnly="0" labelOnly="1" fieldPosition="0">
        <references count="1">
          <reference field="5" count="1">
            <x v="19"/>
          </reference>
        </references>
      </pivotArea>
    </format>
    <format dxfId="217">
      <pivotArea dataOnly="0" labelOnly="1" fieldPosition="0">
        <references count="1">
          <reference field="5" count="1">
            <x v="17"/>
          </reference>
        </references>
      </pivotArea>
    </format>
    <format dxfId="216">
      <pivotArea dataOnly="0" labelOnly="1" fieldPosition="0">
        <references count="1">
          <reference field="5" count="1">
            <x v="20"/>
          </reference>
        </references>
      </pivotArea>
    </format>
    <format dxfId="215">
      <pivotArea dataOnly="0" labelOnly="1" fieldPosition="0">
        <references count="1">
          <reference field="5" count="1">
            <x v="21"/>
          </reference>
        </references>
      </pivotArea>
    </format>
    <format dxfId="214">
      <pivotArea dataOnly="0" labelOnly="1" fieldPosition="0">
        <references count="1">
          <reference field="5" count="1">
            <x v="10"/>
          </reference>
        </references>
      </pivotArea>
    </format>
    <format dxfId="213">
      <pivotArea dataOnly="0" labelOnly="1" fieldPosition="0">
        <references count="1">
          <reference field="5" count="1">
            <x v="6"/>
          </reference>
        </references>
      </pivotArea>
    </format>
    <format dxfId="212">
      <pivotArea dataOnly="0" labelOnly="1" fieldPosition="0">
        <references count="1">
          <reference field="5" count="1">
            <x v="3"/>
          </reference>
        </references>
      </pivotArea>
    </format>
    <format dxfId="211">
      <pivotArea dataOnly="0" labelOnly="1" fieldPosition="0">
        <references count="1">
          <reference field="5" count="1">
            <x v="2"/>
          </reference>
        </references>
      </pivotArea>
    </format>
    <format dxfId="210">
      <pivotArea dataOnly="0" labelOnly="1" fieldPosition="0">
        <references count="1">
          <reference field="5" count="1">
            <x v="1"/>
          </reference>
        </references>
      </pivotArea>
    </format>
    <format dxfId="209">
      <pivotArea dataOnly="0" labelOnly="1" fieldPosition="0">
        <references count="1">
          <reference field="5" count="1">
            <x v="9"/>
          </reference>
        </references>
      </pivotArea>
    </format>
    <format dxfId="208">
      <pivotArea dataOnly="0" labelOnly="1" fieldPosition="0">
        <references count="1">
          <reference field="5" count="1">
            <x v="7"/>
          </reference>
        </references>
      </pivotArea>
    </format>
    <format dxfId="207">
      <pivotArea dataOnly="0" labelOnly="1" fieldPosition="0">
        <references count="1">
          <reference field="5" count="1">
            <x v="8"/>
          </reference>
        </references>
      </pivotArea>
    </format>
    <format dxfId="206">
      <pivotArea dataOnly="0" labelOnly="1" fieldPosition="0">
        <references count="1">
          <reference field="5" count="1">
            <x v="16"/>
          </reference>
        </references>
      </pivotArea>
    </format>
    <format dxfId="205">
      <pivotArea dataOnly="0" labelOnly="1" fieldPosition="0">
        <references count="1">
          <reference field="5" count="1">
            <x v="11"/>
          </reference>
        </references>
      </pivotArea>
    </format>
    <format dxfId="204">
      <pivotArea dataOnly="0" labelOnly="1" fieldPosition="0">
        <references count="1">
          <reference field="5" count="1">
            <x v="4"/>
          </reference>
        </references>
      </pivotArea>
    </format>
    <format dxfId="203">
      <pivotArea dataOnly="0" labelOnly="1" fieldPosition="0">
        <references count="1">
          <reference field="5" count="1">
            <x v="13"/>
          </reference>
        </references>
      </pivotArea>
    </format>
    <format dxfId="202">
      <pivotArea dataOnly="0" labelOnly="1" fieldPosition="0">
        <references count="1">
          <reference field="5" count="1">
            <x v="18"/>
          </reference>
        </references>
      </pivotArea>
    </format>
    <format dxfId="201">
      <pivotArea dataOnly="0" labelOnly="1" fieldPosition="0">
        <references count="1">
          <reference field="5" count="1">
            <x v="14"/>
          </reference>
        </references>
      </pivotArea>
    </format>
    <format dxfId="200">
      <pivotArea dataOnly="0" labelOnly="1" fieldPosition="0">
        <references count="1">
          <reference field="5" count="1">
            <x v="5"/>
          </reference>
        </references>
      </pivotArea>
    </format>
    <format dxfId="199">
      <pivotArea dataOnly="0" labelOnly="1" fieldPosition="0">
        <references count="1">
          <reference field="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4" rowHeaderCaption="OBJETIVOS">
  <location ref="C60:D65" firstHeaderRow="1" firstDataRow="1" firstDataCol="1"/>
  <pivotFields count="9">
    <pivotField showAll="0"/>
    <pivotField showAll="0">
      <items count="6">
        <item x="1"/>
        <item x="3"/>
        <item x="2"/>
        <item x="0"/>
        <item h="1" m="1" x="4"/>
        <item t="default"/>
      </items>
    </pivotField>
    <pivotField showAll="0"/>
    <pivotField showAll="0"/>
    <pivotField showAll="0"/>
    <pivotField showAll="0"/>
    <pivotField axis="axisRow" showAll="0">
      <items count="6">
        <item x="2"/>
        <item x="3"/>
        <item x="1"/>
        <item x="0"/>
        <item h="1" m="1" x="4"/>
        <item t="default"/>
      </items>
    </pivotField>
    <pivotField dataField="1" showAll="0"/>
    <pivotField showAll="0"/>
  </pivotFields>
  <rowFields count="1">
    <field x="6"/>
  </rowFields>
  <rowItems count="5">
    <i>
      <x/>
    </i>
    <i>
      <x v="1"/>
    </i>
    <i>
      <x v="2"/>
    </i>
    <i>
      <x v="3"/>
    </i>
    <i t="grand">
      <x/>
    </i>
  </rowItems>
  <colItems count="1">
    <i/>
  </colItems>
  <dataFields count="1">
    <dataField name="Promedio de %" fld="7" subtotal="average" baseField="2" baseItem="0" numFmtId="9"/>
  </dataFields>
  <formats count="17">
    <format dxfId="253">
      <pivotArea outline="0" collapsedLevelsAreSubtotals="1" fieldPosition="0"/>
    </format>
    <format dxfId="252">
      <pivotArea dataOnly="0" labelOnly="1" outline="0" axis="axisValues" fieldPosition="0"/>
    </format>
    <format dxfId="251">
      <pivotArea field="1" type="button" dataOnly="0" labelOnly="1" outline="0"/>
    </format>
    <format dxfId="250">
      <pivotArea dataOnly="0" labelOnly="1" grandRow="1" outline="0" fieldPosition="0"/>
    </format>
    <format dxfId="249">
      <pivotArea type="all" dataOnly="0" outline="0" fieldPosition="0"/>
    </format>
    <format dxfId="248">
      <pivotArea outline="0" collapsedLevelsAreSubtotals="1" fieldPosition="0"/>
    </format>
    <format dxfId="247">
      <pivotArea field="1" type="button" dataOnly="0" labelOnly="1" outline="0"/>
    </format>
    <format dxfId="246">
      <pivotArea dataOnly="0" labelOnly="1" outline="0" axis="axisValues" fieldPosition="0"/>
    </format>
    <format dxfId="245">
      <pivotArea dataOnly="0" labelOnly="1" grandRow="1" outline="0" fieldPosition="0"/>
    </format>
    <format dxfId="244">
      <pivotArea type="all" dataOnly="0" outline="0" fieldPosition="0"/>
    </format>
    <format dxfId="243">
      <pivotArea outline="0" collapsedLevelsAreSubtotals="1" fieldPosition="0"/>
    </format>
    <format dxfId="242">
      <pivotArea field="1" type="button" dataOnly="0" labelOnly="1" outline="0"/>
    </format>
    <format dxfId="241">
      <pivotArea dataOnly="0" labelOnly="1" outline="0" axis="axisValues" fieldPosition="0"/>
    </format>
    <format dxfId="240">
      <pivotArea dataOnly="0" labelOnly="1" grandRow="1" outline="0" fieldPosition="0"/>
    </format>
    <format dxfId="239">
      <pivotArea grandRow="1" outline="0" collapsedLevelsAreSubtotals="1" fieldPosition="0"/>
    </format>
    <format dxfId="238">
      <pivotArea collapsedLevelsAreSubtotals="1" fieldPosition="0">
        <references count="1">
          <reference field="6" count="0"/>
        </references>
      </pivotArea>
    </format>
    <format dxfId="237">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PROCESOS">
  <location ref="C17:D33" firstHeaderRow="1" firstDataRow="1" firstDataCol="1"/>
  <pivotFields count="9">
    <pivotField showAll="0"/>
    <pivotField showAll="0"/>
    <pivotField axis="axisRow" showAll="0" sortType="ascending">
      <items count="17">
        <item x="0"/>
        <item x="1"/>
        <item x="2"/>
        <item x="3"/>
        <item x="4"/>
        <item x="5"/>
        <item x="6"/>
        <item x="7"/>
        <item x="8"/>
        <item x="9"/>
        <item x="10"/>
        <item x="11"/>
        <item x="12"/>
        <item x="14"/>
        <item x="13"/>
        <item h="1" x="15"/>
        <item t="default"/>
      </items>
    </pivotField>
    <pivotField showAll="0"/>
    <pivotField showAll="0"/>
    <pivotField showAll="0"/>
    <pivotField showAll="0"/>
    <pivotField dataField="1" showAll="0"/>
    <pivotField showAl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Promedio de %" fld="7" subtotal="average" baseField="2" baseItem="0"/>
  </dataFields>
  <formats count="17">
    <format dxfId="270">
      <pivotArea grandRow="1" outline="0" collapsedLevelsAreSubtotals="1" fieldPosition="0"/>
    </format>
    <format dxfId="269">
      <pivotArea collapsedLevelsAreSubtotals="1" fieldPosition="0">
        <references count="1">
          <reference field="2" count="0"/>
        </references>
      </pivotArea>
    </format>
    <format dxfId="268">
      <pivotArea field="2" type="button" dataOnly="0" labelOnly="1" outline="0" axis="axisRow" fieldPosition="0"/>
    </format>
    <format dxfId="267">
      <pivotArea dataOnly="0" labelOnly="1" fieldPosition="0">
        <references count="1">
          <reference field="2" count="0"/>
        </references>
      </pivotArea>
    </format>
    <format dxfId="266">
      <pivotArea dataOnly="0" labelOnly="1" grandRow="1" outline="0" fieldPosition="0"/>
    </format>
    <format dxfId="265">
      <pivotArea type="all" dataOnly="0" outline="0" fieldPosition="0"/>
    </format>
    <format dxfId="264">
      <pivotArea outline="0" collapsedLevelsAreSubtotals="1" fieldPosition="0"/>
    </format>
    <format dxfId="263">
      <pivotArea field="2" type="button" dataOnly="0" labelOnly="1" outline="0" axis="axisRow" fieldPosition="0"/>
    </format>
    <format dxfId="262">
      <pivotArea dataOnly="0" labelOnly="1" outline="0" axis="axisValues" fieldPosition="0"/>
    </format>
    <format dxfId="261">
      <pivotArea dataOnly="0" labelOnly="1" fieldPosition="0">
        <references count="1">
          <reference field="2" count="0"/>
        </references>
      </pivotArea>
    </format>
    <format dxfId="260">
      <pivotArea dataOnly="0" labelOnly="1" grandRow="1" outline="0" fieldPosition="0"/>
    </format>
    <format dxfId="259">
      <pivotArea type="all" dataOnly="0" outline="0" fieldPosition="0"/>
    </format>
    <format dxfId="258">
      <pivotArea outline="0" collapsedLevelsAreSubtotals="1" fieldPosition="0"/>
    </format>
    <format dxfId="257">
      <pivotArea field="2" type="button" dataOnly="0" labelOnly="1" outline="0" axis="axisRow" fieldPosition="0"/>
    </format>
    <format dxfId="256">
      <pivotArea dataOnly="0" labelOnly="1" outline="0" axis="axisValues" fieldPosition="0"/>
    </format>
    <format dxfId="255">
      <pivotArea dataOnly="0" labelOnly="1" fieldPosition="0">
        <references count="1">
          <reference field="2" count="0"/>
        </references>
      </pivotArea>
    </format>
    <format dxfId="25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Q34"/>
  <sheetViews>
    <sheetView showGridLines="0" showRowColHeaders="0" tabSelected="1" zoomScaleNormal="100" workbookViewId="0">
      <selection activeCell="G37" sqref="G37"/>
    </sheetView>
  </sheetViews>
  <sheetFormatPr baseColWidth="10" defaultColWidth="11.42578125" defaultRowHeight="15" x14ac:dyDescent="0.25"/>
  <cols>
    <col min="1" max="1" width="19.28515625" style="1" customWidth="1"/>
    <col min="2" max="2" width="14" style="1" customWidth="1"/>
    <col min="3" max="3" width="12.5703125" style="1" customWidth="1"/>
    <col min="4" max="12" width="11.42578125" style="1"/>
    <col min="13" max="13" width="14.42578125" style="1" customWidth="1"/>
    <col min="14" max="14" width="14.7109375" style="1" customWidth="1"/>
    <col min="15" max="16384" width="11.42578125" style="1"/>
  </cols>
  <sheetData>
    <row r="1" spans="2:14" ht="15.75" thickBot="1" x14ac:dyDescent="0.3"/>
    <row r="2" spans="2:14" ht="18" customHeight="1" thickTop="1" x14ac:dyDescent="0.25">
      <c r="B2" s="287"/>
      <c r="C2" s="288"/>
      <c r="D2" s="291"/>
      <c r="E2" s="291"/>
      <c r="F2" s="291"/>
      <c r="G2" s="291"/>
      <c r="H2" s="3"/>
      <c r="I2" s="4"/>
      <c r="J2" s="4"/>
      <c r="K2" s="4"/>
      <c r="L2" s="4"/>
      <c r="M2" s="9"/>
      <c r="N2" s="281"/>
    </row>
    <row r="3" spans="2:14" ht="18" customHeight="1" thickBot="1" x14ac:dyDescent="0.3">
      <c r="B3" s="287"/>
      <c r="C3" s="289"/>
      <c r="D3" s="292"/>
      <c r="E3" s="292"/>
      <c r="F3" s="292"/>
      <c r="G3" s="292"/>
      <c r="H3" s="5"/>
      <c r="I3" s="6"/>
      <c r="J3" s="6"/>
      <c r="K3" s="6"/>
      <c r="L3" s="6"/>
      <c r="M3" s="8"/>
      <c r="N3" s="281"/>
    </row>
    <row r="4" spans="2:14" ht="15.75" thickTop="1" x14ac:dyDescent="0.25">
      <c r="B4" s="281"/>
      <c r="H4" s="5"/>
      <c r="I4" s="6"/>
      <c r="J4" s="6"/>
      <c r="K4" s="6"/>
      <c r="L4" s="6"/>
      <c r="M4" s="8"/>
      <c r="N4" s="280"/>
    </row>
    <row r="5" spans="2:14" ht="15.75" thickBot="1" x14ac:dyDescent="0.3">
      <c r="B5" s="290"/>
      <c r="H5" s="7"/>
      <c r="I5" s="2"/>
      <c r="J5" s="2"/>
      <c r="K5" s="2"/>
      <c r="L5" s="2"/>
      <c r="M5" s="10"/>
      <c r="N5" s="280"/>
    </row>
    <row r="6" spans="2:14" ht="15.75" thickTop="1" x14ac:dyDescent="0.25">
      <c r="B6" s="280"/>
      <c r="N6" s="280"/>
    </row>
    <row r="7" spans="2:14" x14ac:dyDescent="0.25">
      <c r="B7" s="280"/>
      <c r="N7" s="280"/>
    </row>
    <row r="8" spans="2:14" x14ac:dyDescent="0.25">
      <c r="B8" s="280"/>
      <c r="N8" s="280"/>
    </row>
    <row r="9" spans="2:14" x14ac:dyDescent="0.25">
      <c r="B9" s="280"/>
      <c r="N9" s="280"/>
    </row>
    <row r="10" spans="2:14" x14ac:dyDescent="0.25">
      <c r="B10" s="280"/>
      <c r="N10" s="280"/>
    </row>
    <row r="11" spans="2:14" x14ac:dyDescent="0.25">
      <c r="B11" s="280"/>
      <c r="N11" s="280"/>
    </row>
    <row r="12" spans="2:14" x14ac:dyDescent="0.25">
      <c r="B12" s="280"/>
      <c r="N12" s="280"/>
    </row>
    <row r="13" spans="2:14" x14ac:dyDescent="0.25">
      <c r="B13" s="280"/>
      <c r="D13" s="293"/>
      <c r="E13" s="317" t="s">
        <v>388</v>
      </c>
      <c r="F13" s="318"/>
      <c r="G13" s="318"/>
      <c r="H13" s="318"/>
      <c r="I13" s="319"/>
      <c r="J13" s="329"/>
      <c r="K13" s="329"/>
      <c r="N13" s="280"/>
    </row>
    <row r="14" spans="2:14" x14ac:dyDescent="0.25">
      <c r="B14" s="280"/>
      <c r="D14" s="293"/>
      <c r="E14" s="320"/>
      <c r="F14" s="321"/>
      <c r="G14" s="321"/>
      <c r="H14" s="321"/>
      <c r="I14" s="322"/>
      <c r="J14" s="329"/>
      <c r="K14" s="329"/>
      <c r="N14" s="280"/>
    </row>
    <row r="15" spans="2:14" ht="15" customHeight="1" x14ac:dyDescent="0.25">
      <c r="B15" s="280"/>
      <c r="D15" s="293"/>
      <c r="E15" s="6"/>
      <c r="F15" s="6"/>
      <c r="G15" s="6"/>
      <c r="H15" s="6"/>
      <c r="I15" s="310" t="s">
        <v>440</v>
      </c>
      <c r="J15" s="296"/>
      <c r="K15" s="297"/>
      <c r="N15" s="280"/>
    </row>
    <row r="16" spans="2:14" ht="17.25" customHeight="1" x14ac:dyDescent="0.25">
      <c r="B16" s="280"/>
      <c r="D16" s="293"/>
      <c r="E16" s="6"/>
      <c r="F16" s="6"/>
      <c r="G16" s="6"/>
      <c r="H16" s="6"/>
      <c r="J16" s="6"/>
      <c r="K16" s="293"/>
      <c r="N16" s="280"/>
    </row>
    <row r="17" spans="2:17" x14ac:dyDescent="0.25">
      <c r="B17" s="280"/>
      <c r="D17" s="293"/>
      <c r="E17" s="6"/>
      <c r="F17" s="6"/>
      <c r="G17" s="6"/>
      <c r="H17" s="6"/>
      <c r="I17" s="6"/>
      <c r="J17" s="6"/>
      <c r="K17" s="293"/>
      <c r="N17" s="280"/>
    </row>
    <row r="18" spans="2:17" x14ac:dyDescent="0.25">
      <c r="B18" s="280"/>
      <c r="D18" s="293"/>
      <c r="E18" s="6"/>
      <c r="F18" s="6"/>
      <c r="G18" s="6"/>
      <c r="H18" s="6"/>
      <c r="I18" s="6"/>
      <c r="J18" s="6"/>
      <c r="K18" s="293"/>
      <c r="N18" s="280"/>
    </row>
    <row r="19" spans="2:17" x14ac:dyDescent="0.25">
      <c r="B19" s="280"/>
      <c r="D19" s="293"/>
      <c r="E19" s="6"/>
      <c r="F19" s="6"/>
      <c r="G19" s="6"/>
      <c r="H19" s="6"/>
      <c r="I19" s="6"/>
      <c r="J19" s="6"/>
      <c r="K19" s="293"/>
      <c r="N19" s="280"/>
    </row>
    <row r="20" spans="2:17" x14ac:dyDescent="0.25">
      <c r="B20" s="280"/>
      <c r="D20" s="293"/>
      <c r="E20" s="6"/>
      <c r="F20" s="6"/>
      <c r="G20" s="6"/>
      <c r="H20" s="6"/>
      <c r="I20" s="6"/>
      <c r="J20" s="6"/>
      <c r="K20" s="293"/>
      <c r="N20" s="280"/>
    </row>
    <row r="21" spans="2:17" x14ac:dyDescent="0.25">
      <c r="B21" s="280"/>
      <c r="D21" s="293"/>
      <c r="E21" s="6"/>
      <c r="F21" s="6"/>
      <c r="G21" s="6"/>
      <c r="H21" s="6"/>
      <c r="I21" s="6"/>
      <c r="J21" s="6"/>
      <c r="K21" s="293"/>
      <c r="N21" s="280"/>
      <c r="Q21"/>
    </row>
    <row r="22" spans="2:17" x14ac:dyDescent="0.25">
      <c r="B22" s="280"/>
      <c r="D22" s="293"/>
      <c r="E22" s="6"/>
      <c r="F22" s="6"/>
      <c r="G22" s="6"/>
      <c r="H22" s="6"/>
      <c r="I22" s="6"/>
      <c r="J22" s="6"/>
      <c r="K22" s="293"/>
      <c r="N22" s="280"/>
    </row>
    <row r="23" spans="2:17" x14ac:dyDescent="0.25">
      <c r="B23" s="280"/>
      <c r="D23" s="293"/>
      <c r="E23" s="6"/>
      <c r="F23" s="6"/>
      <c r="G23" s="6"/>
      <c r="H23" s="6"/>
      <c r="I23" s="6"/>
      <c r="J23" s="6"/>
      <c r="K23" s="293"/>
      <c r="N23" s="280"/>
    </row>
    <row r="24" spans="2:17" x14ac:dyDescent="0.25">
      <c r="B24" s="280"/>
      <c r="D24" s="293"/>
      <c r="E24" s="6"/>
      <c r="F24" s="6"/>
      <c r="G24" s="6"/>
      <c r="H24" s="6"/>
      <c r="I24" s="6"/>
      <c r="J24" s="6"/>
      <c r="K24" s="293"/>
      <c r="N24" s="280"/>
    </row>
    <row r="25" spans="2:17" x14ac:dyDescent="0.25">
      <c r="B25" s="280"/>
      <c r="D25" s="293"/>
      <c r="E25" s="6"/>
      <c r="F25" s="6"/>
      <c r="G25" s="6"/>
      <c r="H25" s="6"/>
      <c r="I25" s="6"/>
      <c r="J25" s="6"/>
      <c r="K25" s="293"/>
      <c r="N25" s="280"/>
    </row>
    <row r="26" spans="2:17" x14ac:dyDescent="0.25">
      <c r="B26" s="280"/>
      <c r="D26" s="293"/>
      <c r="E26" s="6"/>
      <c r="F26" s="6"/>
      <c r="G26" s="6"/>
      <c r="H26" s="6"/>
      <c r="I26" s="6"/>
      <c r="J26" s="6"/>
      <c r="K26" s="293"/>
      <c r="N26" s="280"/>
    </row>
    <row r="27" spans="2:17" x14ac:dyDescent="0.25">
      <c r="B27" s="280"/>
      <c r="D27" s="293"/>
      <c r="E27" s="6"/>
      <c r="F27" s="6"/>
      <c r="G27" s="6"/>
      <c r="H27" s="6"/>
      <c r="I27" s="6"/>
      <c r="J27" s="6"/>
      <c r="K27" s="293"/>
      <c r="N27" s="280"/>
    </row>
    <row r="28" spans="2:17" x14ac:dyDescent="0.25">
      <c r="B28" s="280"/>
      <c r="D28" s="293"/>
      <c r="E28" s="6"/>
      <c r="F28" s="6"/>
      <c r="G28" s="6"/>
      <c r="H28" s="6"/>
      <c r="I28" s="6"/>
      <c r="J28" s="6"/>
      <c r="K28" s="294"/>
      <c r="N28" s="280"/>
    </row>
    <row r="29" spans="2:17" ht="15.75" thickBot="1" x14ac:dyDescent="0.3">
      <c r="B29" s="280"/>
      <c r="E29" s="330" t="s">
        <v>389</v>
      </c>
      <c r="F29" s="331"/>
      <c r="G29" s="331"/>
      <c r="H29" s="331"/>
      <c r="I29" s="331"/>
      <c r="J29" s="331"/>
      <c r="K29" s="332"/>
      <c r="L29" s="295"/>
      <c r="N29" s="280"/>
    </row>
    <row r="30" spans="2:17" ht="15.75" thickTop="1" x14ac:dyDescent="0.25">
      <c r="B30" s="280"/>
      <c r="N30" s="282"/>
    </row>
    <row r="31" spans="2:17" ht="15.75" thickBot="1" x14ac:dyDescent="0.3">
      <c r="B31" s="280"/>
      <c r="N31" s="281"/>
    </row>
    <row r="32" spans="2:17" ht="18" customHeight="1" thickTop="1" x14ac:dyDescent="0.25">
      <c r="B32" s="280"/>
      <c r="C32" s="311" t="s">
        <v>0</v>
      </c>
      <c r="D32" s="312"/>
      <c r="E32" s="312"/>
      <c r="F32" s="312"/>
      <c r="G32" s="312"/>
      <c r="H32" s="313"/>
      <c r="I32" s="323" t="s">
        <v>1</v>
      </c>
      <c r="J32" s="324"/>
      <c r="K32" s="324"/>
      <c r="L32" s="325"/>
      <c r="M32" s="285"/>
      <c r="N32" s="283"/>
    </row>
    <row r="33" spans="2:14" ht="18" customHeight="1" thickBot="1" x14ac:dyDescent="0.3">
      <c r="B33" s="280"/>
      <c r="C33" s="314"/>
      <c r="D33" s="315"/>
      <c r="E33" s="315"/>
      <c r="F33" s="315"/>
      <c r="G33" s="315"/>
      <c r="H33" s="316"/>
      <c r="I33" s="326"/>
      <c r="J33" s="327"/>
      <c r="K33" s="327"/>
      <c r="L33" s="328"/>
      <c r="M33" s="286"/>
      <c r="N33" s="284"/>
    </row>
    <row r="34" spans="2:14" ht="15.75" thickTop="1" x14ac:dyDescent="0.25"/>
  </sheetData>
  <mergeCells count="5">
    <mergeCell ref="C32:H33"/>
    <mergeCell ref="E13:I14"/>
    <mergeCell ref="I32:L33"/>
    <mergeCell ref="J13:K14"/>
    <mergeCell ref="E29:K29"/>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B1:Y35"/>
  <sheetViews>
    <sheetView zoomScale="70" zoomScaleNormal="70" workbookViewId="0"/>
  </sheetViews>
  <sheetFormatPr baseColWidth="10" defaultColWidth="11.42578125" defaultRowHeight="15" x14ac:dyDescent="0.25"/>
  <cols>
    <col min="1" max="1" width="3.28515625" style="29" customWidth="1"/>
    <col min="2" max="10" width="11.42578125" style="29" customWidth="1"/>
    <col min="11" max="11" width="11" style="237" bestFit="1" customWidth="1"/>
    <col min="12" max="14" width="11.42578125" style="29" customWidth="1"/>
    <col min="15" max="17" width="17.85546875" style="29" customWidth="1"/>
    <col min="18" max="18" width="11.7109375" style="29" bestFit="1" customWidth="1"/>
    <col min="19" max="19" width="11.42578125" style="29"/>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25" ht="99" customHeight="1" thickTop="1" thickBot="1" x14ac:dyDescent="0.3">
      <c r="B1" s="419"/>
      <c r="C1" s="420"/>
      <c r="D1" s="420"/>
      <c r="E1" s="420"/>
      <c r="F1" s="420"/>
      <c r="G1" s="420"/>
      <c r="H1" s="420"/>
      <c r="I1" s="420"/>
      <c r="J1" s="420"/>
      <c r="K1" s="420"/>
      <c r="L1" s="420"/>
      <c r="M1" s="420"/>
      <c r="N1" s="420"/>
      <c r="O1" s="420"/>
      <c r="P1" s="420"/>
      <c r="Q1" s="421"/>
      <c r="S1" s="53">
        <v>0.75</v>
      </c>
    </row>
    <row r="2" spans="2:25" ht="48.75" customHeight="1" thickTop="1" thickBot="1" x14ac:dyDescent="0.3">
      <c r="B2" s="540" t="s">
        <v>16</v>
      </c>
      <c r="C2" s="536"/>
      <c r="D2" s="536"/>
      <c r="E2" s="536"/>
      <c r="F2" s="536"/>
      <c r="G2" s="536"/>
      <c r="H2" s="536"/>
      <c r="I2" s="536"/>
      <c r="J2" s="536"/>
      <c r="K2" s="536"/>
      <c r="L2" s="536"/>
      <c r="M2" s="536"/>
      <c r="N2" s="536"/>
      <c r="O2" s="536"/>
      <c r="P2" s="536"/>
      <c r="Q2" s="541"/>
      <c r="S2" s="53">
        <v>0.2</v>
      </c>
    </row>
    <row r="3" spans="2:25" ht="15.75" customHeight="1" x14ac:dyDescent="0.25">
      <c r="B3" s="542"/>
      <c r="C3" s="543"/>
      <c r="D3" s="543"/>
      <c r="E3" s="543"/>
      <c r="F3" s="543"/>
      <c r="G3" s="543"/>
      <c r="H3" s="543"/>
      <c r="I3" s="545" t="s">
        <v>17</v>
      </c>
      <c r="J3" s="545"/>
      <c r="K3" s="545"/>
      <c r="L3" s="545" t="s">
        <v>18</v>
      </c>
      <c r="M3" s="545"/>
      <c r="N3" s="545"/>
      <c r="O3" s="244"/>
      <c r="P3" s="244"/>
      <c r="Q3" s="245"/>
      <c r="S3" s="53">
        <v>0.05</v>
      </c>
    </row>
    <row r="4" spans="2:25" x14ac:dyDescent="0.25">
      <c r="B4" s="544"/>
      <c r="C4" s="442"/>
      <c r="D4" s="442"/>
      <c r="E4" s="442"/>
      <c r="F4" s="442"/>
      <c r="G4" s="442"/>
      <c r="H4" s="442"/>
      <c r="I4" s="520"/>
      <c r="J4" s="520"/>
      <c r="K4" s="520"/>
      <c r="L4" s="520"/>
      <c r="M4" s="520"/>
      <c r="N4" s="520"/>
      <c r="O4" s="55"/>
      <c r="P4" s="55"/>
      <c r="Q4" s="246"/>
      <c r="S4" s="53">
        <v>1</v>
      </c>
    </row>
    <row r="5" spans="2:25" ht="15" customHeight="1" x14ac:dyDescent="0.25">
      <c r="B5" s="544"/>
      <c r="C5" s="442"/>
      <c r="D5" s="442"/>
      <c r="E5" s="442"/>
      <c r="F5" s="442"/>
      <c r="G5" s="442"/>
      <c r="H5" s="442"/>
      <c r="I5" s="522"/>
      <c r="J5" s="522"/>
      <c r="K5" s="522"/>
      <c r="L5" s="522"/>
      <c r="M5" s="522"/>
      <c r="N5" s="522"/>
      <c r="O5" s="55"/>
      <c r="P5" s="55"/>
      <c r="Q5" s="246"/>
      <c r="T5" s="29" t="s">
        <v>2</v>
      </c>
      <c r="U5" s="29">
        <f>K11*PI()</f>
        <v>3.1415926535897931</v>
      </c>
      <c r="W5" s="29" t="s">
        <v>2</v>
      </c>
      <c r="X5" s="29">
        <f>N11*PI()</f>
        <v>3.1415926535897931</v>
      </c>
    </row>
    <row r="6" spans="2:25" ht="15" customHeight="1" x14ac:dyDescent="0.25">
      <c r="B6" s="544"/>
      <c r="C6" s="442"/>
      <c r="D6" s="442"/>
      <c r="E6" s="442"/>
      <c r="F6" s="442"/>
      <c r="G6" s="442"/>
      <c r="H6" s="442"/>
      <c r="I6" s="522"/>
      <c r="J6" s="522"/>
      <c r="K6" s="522"/>
      <c r="L6" s="522"/>
      <c r="M6" s="522"/>
      <c r="N6" s="522"/>
      <c r="O6" s="55"/>
      <c r="P6" s="30"/>
      <c r="Q6" s="247"/>
      <c r="T6" s="29" t="s">
        <v>3</v>
      </c>
      <c r="U6" s="29" t="s">
        <v>4</v>
      </c>
      <c r="V6" s="29" t="s">
        <v>5</v>
      </c>
      <c r="W6" s="29" t="s">
        <v>3</v>
      </c>
      <c r="X6" s="29" t="s">
        <v>4</v>
      </c>
      <c r="Y6" s="29" t="s">
        <v>5</v>
      </c>
    </row>
    <row r="7" spans="2:25" ht="15" customHeight="1" thickBot="1" x14ac:dyDescent="0.3">
      <c r="B7" s="544"/>
      <c r="C7" s="442"/>
      <c r="D7" s="442"/>
      <c r="E7" s="442"/>
      <c r="F7" s="442"/>
      <c r="G7" s="442"/>
      <c r="H7" s="442"/>
      <c r="I7" s="522"/>
      <c r="J7" s="522"/>
      <c r="K7" s="522"/>
      <c r="L7" s="522"/>
      <c r="M7" s="522"/>
      <c r="N7" s="522"/>
      <c r="O7" s="55"/>
      <c r="P7" s="30" t="s">
        <v>2</v>
      </c>
      <c r="Q7" s="247">
        <f>G11*PI()</f>
        <v>3.0195538620464966</v>
      </c>
      <c r="T7" s="29">
        <v>1</v>
      </c>
      <c r="U7" s="29">
        <v>0</v>
      </c>
      <c r="V7" s="29">
        <v>0</v>
      </c>
      <c r="W7" s="29">
        <v>1</v>
      </c>
      <c r="X7" s="29">
        <v>0</v>
      </c>
      <c r="Y7" s="29">
        <v>0</v>
      </c>
    </row>
    <row r="8" spans="2:25" ht="15" customHeight="1" x14ac:dyDescent="0.25">
      <c r="B8" s="248"/>
      <c r="C8" s="18"/>
      <c r="D8" s="18"/>
      <c r="E8" s="18"/>
      <c r="F8" s="18"/>
      <c r="G8" s="496" t="s">
        <v>76</v>
      </c>
      <c r="H8" s="539"/>
      <c r="I8" s="522"/>
      <c r="J8" s="522"/>
      <c r="K8" s="522"/>
      <c r="L8" s="522"/>
      <c r="M8" s="522"/>
      <c r="N8" s="522"/>
      <c r="O8" s="55"/>
      <c r="P8" s="30" t="s">
        <v>3</v>
      </c>
      <c r="Q8" s="247" t="s">
        <v>4</v>
      </c>
      <c r="R8" s="29" t="s">
        <v>5</v>
      </c>
      <c r="T8" s="29">
        <v>2</v>
      </c>
      <c r="U8" s="29">
        <f>-COS(U5)</f>
        <v>1</v>
      </c>
      <c r="V8" s="29">
        <f>SIN(U5)</f>
        <v>1.22514845490862E-16</v>
      </c>
      <c r="W8" s="29">
        <v>2</v>
      </c>
      <c r="X8" s="29">
        <f>-COS(X5)</f>
        <v>1</v>
      </c>
      <c r="Y8" s="29">
        <f>SIN(X5)</f>
        <v>1.22514845490862E-16</v>
      </c>
    </row>
    <row r="9" spans="2:25" ht="15" customHeight="1" x14ac:dyDescent="0.25">
      <c r="B9" s="248"/>
      <c r="C9" s="18"/>
      <c r="D9" s="18"/>
      <c r="E9" s="18"/>
      <c r="F9" s="18"/>
      <c r="G9" s="427"/>
      <c r="H9" s="504"/>
      <c r="I9" s="522"/>
      <c r="J9" s="522"/>
      <c r="K9" s="522"/>
      <c r="L9" s="522"/>
      <c r="M9" s="522"/>
      <c r="N9" s="522"/>
      <c r="O9" s="55"/>
      <c r="P9" s="30">
        <v>1</v>
      </c>
      <c r="Q9" s="247">
        <v>0</v>
      </c>
      <c r="R9" s="29">
        <v>0</v>
      </c>
    </row>
    <row r="10" spans="2:25" ht="15" customHeight="1" thickBot="1" x14ac:dyDescent="0.3">
      <c r="B10" s="248"/>
      <c r="C10" s="18"/>
      <c r="D10" s="18"/>
      <c r="E10" s="18"/>
      <c r="F10" s="18"/>
      <c r="G10" s="429"/>
      <c r="H10" s="538"/>
      <c r="I10" s="522"/>
      <c r="J10" s="522"/>
      <c r="K10" s="522"/>
      <c r="L10" s="522"/>
      <c r="M10" s="522"/>
      <c r="N10" s="522"/>
      <c r="O10" s="55"/>
      <c r="P10" s="30">
        <v>2</v>
      </c>
      <c r="Q10" s="247">
        <f>-COS(Q7)</f>
        <v>0.99256250439840488</v>
      </c>
      <c r="R10" s="29">
        <f>SIN(Q7)</f>
        <v>0.12173608693549536</v>
      </c>
    </row>
    <row r="11" spans="2:25" ht="15.75" customHeight="1" x14ac:dyDescent="0.25">
      <c r="B11" s="248"/>
      <c r="C11" s="18"/>
      <c r="D11" s="18"/>
      <c r="E11" s="18"/>
      <c r="F11" s="18"/>
      <c r="G11" s="546">
        <f>+'SIG (2)'!$G$46</f>
        <v>0.96115384615384591</v>
      </c>
      <c r="H11" s="546"/>
      <c r="I11" s="525" t="s">
        <v>77</v>
      </c>
      <c r="J11" s="525"/>
      <c r="K11" s="235">
        <f>'SIG (2)'!K46</f>
        <v>1</v>
      </c>
      <c r="L11" s="525" t="s">
        <v>77</v>
      </c>
      <c r="M11" s="525"/>
      <c r="N11" s="235">
        <f>'SIG (2)'!N46</f>
        <v>1</v>
      </c>
      <c r="O11" s="55"/>
      <c r="P11" s="30"/>
      <c r="Q11" s="247"/>
    </row>
    <row r="12" spans="2:25" ht="15.75" customHeight="1" x14ac:dyDescent="0.25">
      <c r="B12" s="248"/>
      <c r="C12" s="18"/>
      <c r="D12" s="18"/>
      <c r="E12" s="18"/>
      <c r="F12" s="18"/>
      <c r="G12" s="547"/>
      <c r="H12" s="547"/>
      <c r="I12" s="522"/>
      <c r="J12" s="522"/>
      <c r="K12" s="522"/>
      <c r="L12" s="522"/>
      <c r="M12" s="522"/>
      <c r="N12" s="522"/>
      <c r="O12" s="55"/>
      <c r="P12" s="55"/>
      <c r="Q12" s="246"/>
    </row>
    <row r="13" spans="2:25" ht="15.75" customHeight="1" x14ac:dyDescent="0.25">
      <c r="B13" s="248"/>
      <c r="C13" s="18"/>
      <c r="D13" s="18"/>
      <c r="E13" s="18"/>
      <c r="F13" s="18"/>
      <c r="G13" s="547"/>
      <c r="H13" s="547"/>
      <c r="I13" s="522"/>
      <c r="J13" s="522"/>
      <c r="K13" s="522"/>
      <c r="L13" s="522"/>
      <c r="M13" s="522"/>
      <c r="N13" s="522"/>
      <c r="O13" s="55"/>
      <c r="P13" s="55"/>
      <c r="Q13" s="246"/>
    </row>
    <row r="14" spans="2:25" ht="15" customHeight="1" x14ac:dyDescent="0.25">
      <c r="B14" s="249"/>
      <c r="C14" s="22"/>
      <c r="D14" s="22"/>
      <c r="E14" s="22"/>
      <c r="F14" s="24"/>
      <c r="G14" s="547"/>
      <c r="H14" s="547"/>
      <c r="I14" s="520" t="s">
        <v>19</v>
      </c>
      <c r="J14" s="520"/>
      <c r="K14" s="520"/>
      <c r="L14" s="520" t="s">
        <v>20</v>
      </c>
      <c r="M14" s="520"/>
      <c r="N14" s="520"/>
      <c r="O14" s="55"/>
      <c r="P14" s="55"/>
      <c r="Q14" s="246"/>
      <c r="T14" s="29" t="s">
        <v>2</v>
      </c>
      <c r="U14" s="29">
        <f>K22*PI()</f>
        <v>3.1206487025658611</v>
      </c>
      <c r="W14" s="29" t="s">
        <v>2</v>
      </c>
      <c r="X14" s="29">
        <f>N22*PI()</f>
        <v>2.4033183799961919</v>
      </c>
    </row>
    <row r="15" spans="2:25" ht="15" customHeight="1" x14ac:dyDescent="0.25">
      <c r="B15" s="249"/>
      <c r="C15" s="22"/>
      <c r="D15" s="22"/>
      <c r="E15" s="22"/>
      <c r="F15" s="24"/>
      <c r="G15" s="547"/>
      <c r="H15" s="547"/>
      <c r="I15" s="520"/>
      <c r="J15" s="520"/>
      <c r="K15" s="520"/>
      <c r="L15" s="520"/>
      <c r="M15" s="520"/>
      <c r="N15" s="520"/>
      <c r="O15" s="55"/>
      <c r="P15" s="55"/>
      <c r="Q15" s="246"/>
      <c r="T15" s="29" t="s">
        <v>3</v>
      </c>
      <c r="U15" s="29" t="s">
        <v>4</v>
      </c>
      <c r="V15" s="29" t="s">
        <v>5</v>
      </c>
      <c r="W15" s="29" t="s">
        <v>3</v>
      </c>
      <c r="X15" s="29" t="s">
        <v>4</v>
      </c>
      <c r="Y15" s="29" t="s">
        <v>5</v>
      </c>
    </row>
    <row r="16" spans="2:25" ht="15" customHeight="1" x14ac:dyDescent="0.25">
      <c r="B16" s="249"/>
      <c r="C16" s="22"/>
      <c r="D16" s="22"/>
      <c r="E16" s="22"/>
      <c r="F16" s="24"/>
      <c r="G16" s="547"/>
      <c r="H16" s="547"/>
      <c r="I16" s="522"/>
      <c r="J16" s="522"/>
      <c r="K16" s="522"/>
      <c r="L16" s="522"/>
      <c r="M16" s="522"/>
      <c r="N16" s="522"/>
      <c r="O16" s="55"/>
      <c r="P16" s="55"/>
      <c r="Q16" s="246"/>
      <c r="T16" s="29">
        <v>1</v>
      </c>
      <c r="U16" s="29">
        <v>0</v>
      </c>
      <c r="V16" s="29">
        <v>0</v>
      </c>
      <c r="W16" s="29">
        <v>1</v>
      </c>
      <c r="X16" s="29">
        <v>0</v>
      </c>
      <c r="Y16" s="29">
        <v>0</v>
      </c>
    </row>
    <row r="17" spans="2:25" ht="15" customHeight="1" x14ac:dyDescent="0.25">
      <c r="B17" s="249"/>
      <c r="C17" s="22"/>
      <c r="D17" s="22"/>
      <c r="E17" s="22"/>
      <c r="F17" s="24"/>
      <c r="G17" s="547"/>
      <c r="H17" s="547"/>
      <c r="I17" s="522"/>
      <c r="J17" s="522"/>
      <c r="K17" s="522"/>
      <c r="L17" s="522"/>
      <c r="M17" s="522"/>
      <c r="N17" s="522"/>
      <c r="O17" s="55"/>
      <c r="P17" s="55"/>
      <c r="Q17" s="246"/>
      <c r="T17" s="29">
        <v>2</v>
      </c>
      <c r="U17" s="29">
        <f>-COS(U14)</f>
        <v>0.9997806834748455</v>
      </c>
      <c r="V17" s="29">
        <f>SIN(U14)</f>
        <v>2.094241988335711E-2</v>
      </c>
      <c r="W17" s="29">
        <v>2</v>
      </c>
      <c r="X17" s="29">
        <f>-COS(X14)</f>
        <v>0.73963109497860979</v>
      </c>
      <c r="Y17" s="29">
        <f>SIN(X14)</f>
        <v>0.67301251350977331</v>
      </c>
    </row>
    <row r="18" spans="2:25" ht="15.75" customHeight="1" thickBot="1" x14ac:dyDescent="0.3">
      <c r="B18" s="249"/>
      <c r="C18" s="22"/>
      <c r="D18" s="22"/>
      <c r="E18" s="22"/>
      <c r="F18" s="24"/>
      <c r="G18" s="548"/>
      <c r="H18" s="548"/>
      <c r="I18" s="522"/>
      <c r="J18" s="522"/>
      <c r="K18" s="522"/>
      <c r="L18" s="522"/>
      <c r="M18" s="522"/>
      <c r="N18" s="522"/>
      <c r="O18" s="55"/>
      <c r="P18" s="55"/>
      <c r="Q18" s="246"/>
      <c r="T18" s="29" t="s">
        <v>2</v>
      </c>
      <c r="U18" s="29">
        <f>K33*PI()</f>
        <v>2.9928906013198762</v>
      </c>
      <c r="W18" s="29" t="s">
        <v>2</v>
      </c>
      <c r="X18" s="29">
        <f>N33*PI()</f>
        <v>3.1415926535897931</v>
      </c>
    </row>
    <row r="19" spans="2:25" ht="15.75" thickTop="1" x14ac:dyDescent="0.25">
      <c r="B19" s="544"/>
      <c r="C19" s="442"/>
      <c r="D19" s="442"/>
      <c r="E19" s="442"/>
      <c r="F19" s="442"/>
      <c r="G19" s="442"/>
      <c r="H19" s="442"/>
      <c r="I19" s="522"/>
      <c r="J19" s="522"/>
      <c r="K19" s="522"/>
      <c r="L19" s="522"/>
      <c r="M19" s="522"/>
      <c r="N19" s="522"/>
      <c r="O19" s="55"/>
      <c r="P19" s="55"/>
      <c r="Q19" s="246"/>
      <c r="T19" s="29" t="s">
        <v>3</v>
      </c>
      <c r="U19" s="29" t="s">
        <v>4</v>
      </c>
      <c r="V19" s="29" t="s">
        <v>5</v>
      </c>
      <c r="W19" s="29" t="s">
        <v>3</v>
      </c>
      <c r="X19" s="29" t="s">
        <v>4</v>
      </c>
      <c r="Y19" s="29" t="s">
        <v>5</v>
      </c>
    </row>
    <row r="20" spans="2:25" x14ac:dyDescent="0.25">
      <c r="B20" s="544"/>
      <c r="C20" s="442"/>
      <c r="D20" s="442"/>
      <c r="E20" s="442"/>
      <c r="F20" s="442"/>
      <c r="G20" s="442"/>
      <c r="H20" s="442"/>
      <c r="I20" s="522"/>
      <c r="J20" s="522"/>
      <c r="K20" s="522"/>
      <c r="L20" s="522"/>
      <c r="M20" s="522"/>
      <c r="N20" s="522"/>
      <c r="O20" s="55"/>
      <c r="P20" s="55"/>
      <c r="Q20" s="246"/>
      <c r="T20" s="29">
        <v>1</v>
      </c>
      <c r="U20" s="29">
        <v>0</v>
      </c>
      <c r="V20" s="29">
        <v>0</v>
      </c>
      <c r="W20" s="29">
        <v>1</v>
      </c>
      <c r="X20" s="29">
        <v>0</v>
      </c>
      <c r="Y20" s="29">
        <v>0</v>
      </c>
    </row>
    <row r="21" spans="2:25" x14ac:dyDescent="0.25">
      <c r="B21" s="544"/>
      <c r="C21" s="442"/>
      <c r="D21" s="442"/>
      <c r="E21" s="442"/>
      <c r="F21" s="442"/>
      <c r="G21" s="442"/>
      <c r="H21" s="442"/>
      <c r="I21" s="522"/>
      <c r="J21" s="522"/>
      <c r="K21" s="522"/>
      <c r="L21" s="522"/>
      <c r="M21" s="522"/>
      <c r="N21" s="522"/>
      <c r="O21" s="55"/>
      <c r="P21" s="55"/>
      <c r="Q21" s="246"/>
      <c r="T21" s="29">
        <v>2</v>
      </c>
      <c r="U21" s="29">
        <f>-COS(U18)</f>
        <v>0.98896420789088024</v>
      </c>
      <c r="V21" s="29">
        <f>SIN(U18)</f>
        <v>0.1481546337809381</v>
      </c>
      <c r="W21" s="29">
        <v>2</v>
      </c>
      <c r="X21" s="29">
        <f>-COS(X18)</f>
        <v>1</v>
      </c>
      <c r="Y21" s="29">
        <f>SIN(X18)</f>
        <v>1.22514845490862E-16</v>
      </c>
    </row>
    <row r="22" spans="2:25" ht="15.75" customHeight="1" x14ac:dyDescent="0.25">
      <c r="B22" s="544"/>
      <c r="C22" s="442"/>
      <c r="D22" s="442"/>
      <c r="E22" s="442"/>
      <c r="F22" s="442"/>
      <c r="G22" s="442"/>
      <c r="H22" s="442"/>
      <c r="I22" s="525" t="s">
        <v>77</v>
      </c>
      <c r="J22" s="525"/>
      <c r="K22" s="235">
        <f>'SIG (2)'!K57</f>
        <v>0.99333333333333329</v>
      </c>
      <c r="L22" s="525" t="s">
        <v>77</v>
      </c>
      <c r="M22" s="525"/>
      <c r="N22" s="236">
        <f>'SIG (2)'!N57</f>
        <v>0.76500000000000001</v>
      </c>
      <c r="O22" s="55"/>
      <c r="P22" s="55"/>
      <c r="Q22" s="246"/>
    </row>
    <row r="23" spans="2:25" x14ac:dyDescent="0.25">
      <c r="B23" s="544"/>
      <c r="C23" s="442"/>
      <c r="D23" s="442"/>
      <c r="E23" s="442"/>
      <c r="F23" s="442"/>
      <c r="G23" s="442"/>
      <c r="H23" s="442"/>
      <c r="I23" s="522"/>
      <c r="J23" s="522"/>
      <c r="K23" s="522"/>
      <c r="L23" s="522"/>
      <c r="M23" s="522"/>
      <c r="N23" s="522"/>
      <c r="O23" s="55"/>
      <c r="P23" s="55"/>
      <c r="Q23" s="246"/>
      <c r="T23" s="29" t="s">
        <v>2</v>
      </c>
      <c r="U23" s="29">
        <f>H33*PI()</f>
        <v>2.9863979765024573</v>
      </c>
    </row>
    <row r="24" spans="2:25" x14ac:dyDescent="0.25">
      <c r="B24" s="544"/>
      <c r="C24" s="442"/>
      <c r="D24" s="442"/>
      <c r="E24" s="442"/>
      <c r="F24" s="442"/>
      <c r="G24" s="442"/>
      <c r="H24" s="442"/>
      <c r="I24" s="522"/>
      <c r="J24" s="522"/>
      <c r="K24" s="522"/>
      <c r="L24" s="522"/>
      <c r="M24" s="522"/>
      <c r="N24" s="522"/>
      <c r="O24" s="55"/>
      <c r="P24" s="55"/>
      <c r="Q24" s="246"/>
      <c r="T24" s="29" t="s">
        <v>3</v>
      </c>
      <c r="U24" s="29" t="s">
        <v>4</v>
      </c>
      <c r="V24" s="29" t="s">
        <v>5</v>
      </c>
    </row>
    <row r="25" spans="2:25" x14ac:dyDescent="0.25">
      <c r="B25" s="552"/>
      <c r="C25" s="465"/>
      <c r="D25" s="465"/>
      <c r="E25" s="465"/>
      <c r="F25" s="520" t="s">
        <v>21</v>
      </c>
      <c r="G25" s="520"/>
      <c r="H25" s="555"/>
      <c r="I25" s="520" t="s">
        <v>22</v>
      </c>
      <c r="J25" s="520"/>
      <c r="K25" s="520"/>
      <c r="L25" s="520" t="s">
        <v>23</v>
      </c>
      <c r="M25" s="520"/>
      <c r="N25" s="520"/>
      <c r="O25" s="55"/>
      <c r="P25" s="55"/>
      <c r="Q25" s="246"/>
      <c r="T25" s="29">
        <v>1</v>
      </c>
      <c r="U25" s="29">
        <v>0</v>
      </c>
      <c r="V25" s="29">
        <v>0</v>
      </c>
    </row>
    <row r="26" spans="2:25" x14ac:dyDescent="0.25">
      <c r="B26" s="544"/>
      <c r="C26" s="442"/>
      <c r="D26" s="442"/>
      <c r="E26" s="442"/>
      <c r="F26" s="520"/>
      <c r="G26" s="520"/>
      <c r="H26" s="555"/>
      <c r="I26" s="520"/>
      <c r="J26" s="520"/>
      <c r="K26" s="520"/>
      <c r="L26" s="520"/>
      <c r="M26" s="520"/>
      <c r="N26" s="520"/>
      <c r="O26" s="55"/>
      <c r="P26" s="55"/>
      <c r="Q26" s="246"/>
      <c r="T26" s="29">
        <v>2</v>
      </c>
      <c r="U26" s="29">
        <f>-COS(U23)</f>
        <v>0.98798145778394941</v>
      </c>
      <c r="V26" s="29">
        <f>SIN(U23)</f>
        <v>0.15457243957155525</v>
      </c>
    </row>
    <row r="27" spans="2:25" x14ac:dyDescent="0.25">
      <c r="B27" s="544"/>
      <c r="C27" s="442"/>
      <c r="D27" s="442"/>
      <c r="E27" s="442"/>
      <c r="F27" s="522"/>
      <c r="G27" s="522"/>
      <c r="H27" s="522"/>
      <c r="I27" s="522"/>
      <c r="J27" s="522"/>
      <c r="K27" s="522"/>
      <c r="L27" s="522"/>
      <c r="M27" s="522"/>
      <c r="N27" s="522"/>
      <c r="O27" s="55"/>
      <c r="P27" s="55"/>
      <c r="Q27" s="246"/>
    </row>
    <row r="28" spans="2:25" x14ac:dyDescent="0.25">
      <c r="B28" s="544"/>
      <c r="C28" s="442"/>
      <c r="D28" s="442"/>
      <c r="E28" s="442"/>
      <c r="F28" s="522"/>
      <c r="G28" s="522"/>
      <c r="H28" s="522"/>
      <c r="I28" s="522"/>
      <c r="J28" s="522"/>
      <c r="K28" s="522"/>
      <c r="L28" s="522"/>
      <c r="M28" s="522"/>
      <c r="N28" s="522"/>
      <c r="O28" s="55"/>
      <c r="P28" s="55"/>
      <c r="Q28" s="246"/>
    </row>
    <row r="29" spans="2:25" x14ac:dyDescent="0.25">
      <c r="B29" s="544"/>
      <c r="C29" s="442"/>
      <c r="D29" s="442"/>
      <c r="E29" s="442"/>
      <c r="F29" s="522"/>
      <c r="G29" s="522"/>
      <c r="H29" s="522"/>
      <c r="I29" s="522"/>
      <c r="J29" s="522"/>
      <c r="K29" s="522"/>
      <c r="L29" s="522"/>
      <c r="M29" s="522"/>
      <c r="N29" s="522"/>
      <c r="O29" s="55"/>
      <c r="P29" s="55"/>
      <c r="Q29" s="246"/>
    </row>
    <row r="30" spans="2:25" x14ac:dyDescent="0.25">
      <c r="B30" s="544"/>
      <c r="C30" s="442"/>
      <c r="D30" s="442"/>
      <c r="E30" s="442"/>
      <c r="F30" s="522"/>
      <c r="G30" s="522"/>
      <c r="H30" s="522"/>
      <c r="I30" s="522"/>
      <c r="J30" s="522"/>
      <c r="K30" s="522"/>
      <c r="L30" s="522"/>
      <c r="M30" s="522"/>
      <c r="N30" s="522"/>
      <c r="O30" s="55"/>
      <c r="P30" s="55"/>
      <c r="Q30" s="246"/>
    </row>
    <row r="31" spans="2:25" x14ac:dyDescent="0.25">
      <c r="B31" s="544"/>
      <c r="C31" s="442"/>
      <c r="D31" s="442"/>
      <c r="E31" s="442"/>
      <c r="F31" s="522"/>
      <c r="G31" s="522"/>
      <c r="H31" s="522"/>
      <c r="I31" s="522"/>
      <c r="J31" s="522"/>
      <c r="K31" s="522"/>
      <c r="L31" s="522"/>
      <c r="M31" s="522"/>
      <c r="N31" s="522"/>
      <c r="O31" s="55"/>
      <c r="P31" s="55"/>
      <c r="Q31" s="246"/>
    </row>
    <row r="32" spans="2:25" x14ac:dyDescent="0.25">
      <c r="B32" s="544"/>
      <c r="C32" s="442"/>
      <c r="D32" s="442"/>
      <c r="E32" s="442"/>
      <c r="F32" s="522"/>
      <c r="G32" s="522"/>
      <c r="H32" s="522"/>
      <c r="I32" s="522"/>
      <c r="J32" s="522"/>
      <c r="K32" s="522"/>
      <c r="L32" s="522"/>
      <c r="M32" s="522"/>
      <c r="N32" s="522"/>
      <c r="O32" s="55"/>
      <c r="P32" s="55"/>
      <c r="Q32" s="246"/>
    </row>
    <row r="33" spans="2:17" ht="15.75" customHeight="1" x14ac:dyDescent="0.25">
      <c r="B33" s="544"/>
      <c r="C33" s="442"/>
      <c r="D33" s="442"/>
      <c r="E33" s="442"/>
      <c r="F33" s="525" t="s">
        <v>77</v>
      </c>
      <c r="G33" s="525"/>
      <c r="H33" s="235">
        <f>'SIG (2)'!H68</f>
        <v>0.9506</v>
      </c>
      <c r="I33" s="525" t="s">
        <v>77</v>
      </c>
      <c r="J33" s="525"/>
      <c r="K33" s="235">
        <f>'SIG (2)'!K68</f>
        <v>0.95266666666666666</v>
      </c>
      <c r="L33" s="525" t="s">
        <v>77</v>
      </c>
      <c r="M33" s="525"/>
      <c r="N33" s="235">
        <f>'SIG (2)'!N68</f>
        <v>1</v>
      </c>
      <c r="O33" s="55"/>
      <c r="P33" s="55"/>
      <c r="Q33" s="246"/>
    </row>
    <row r="34" spans="2:17" x14ac:dyDescent="0.25">
      <c r="B34" s="544"/>
      <c r="C34" s="442"/>
      <c r="D34" s="442"/>
      <c r="E34" s="442"/>
      <c r="F34" s="522"/>
      <c r="G34" s="522"/>
      <c r="H34" s="522"/>
      <c r="I34" s="550"/>
      <c r="J34" s="550"/>
      <c r="K34" s="550"/>
      <c r="L34" s="550"/>
      <c r="M34" s="550"/>
      <c r="N34" s="550"/>
      <c r="O34" s="55"/>
      <c r="P34" s="55"/>
      <c r="Q34" s="246"/>
    </row>
    <row r="35" spans="2:17" ht="15.75" thickBot="1" x14ac:dyDescent="0.3">
      <c r="B35" s="553"/>
      <c r="C35" s="554"/>
      <c r="D35" s="554"/>
      <c r="E35" s="554"/>
      <c r="F35" s="549"/>
      <c r="G35" s="549"/>
      <c r="H35" s="549"/>
      <c r="I35" s="551"/>
      <c r="J35" s="551"/>
      <c r="K35" s="551"/>
      <c r="L35" s="551"/>
      <c r="M35" s="551"/>
      <c r="N35" s="551"/>
      <c r="O35" s="250"/>
      <c r="P35" s="250"/>
      <c r="Q35" s="251"/>
    </row>
  </sheetData>
  <mergeCells count="35">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 ref="L12:N13"/>
    <mergeCell ref="I14:K15"/>
    <mergeCell ref="L14:N15"/>
    <mergeCell ref="I16:K21"/>
    <mergeCell ref="L16:N21"/>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s>
  <conditionalFormatting sqref="K11">
    <cfRule type="cellIs" dxfId="56" priority="34" operator="between">
      <formula>0.95</formula>
      <formula>1</formula>
    </cfRule>
    <cfRule type="cellIs" dxfId="55" priority="35" operator="between">
      <formula>0.75</formula>
      <formula>"94.9%"</formula>
    </cfRule>
    <cfRule type="cellIs" dxfId="54" priority="36" operator="between">
      <formula>0</formula>
      <formula>"74.9%"</formula>
    </cfRule>
  </conditionalFormatting>
  <conditionalFormatting sqref="G11">
    <cfRule type="cellIs" dxfId="53" priority="31" operator="between">
      <formula>0.95</formula>
      <formula>1</formula>
    </cfRule>
    <cfRule type="cellIs" dxfId="52" priority="32" operator="between">
      <formula>0.75</formula>
      <formula>"94.9%"</formula>
    </cfRule>
    <cfRule type="cellIs" dxfId="51" priority="33" operator="between">
      <formula>0</formula>
      <formula>"74.9%"</formula>
    </cfRule>
  </conditionalFormatting>
  <conditionalFormatting sqref="N11">
    <cfRule type="cellIs" dxfId="50" priority="28" operator="between">
      <formula>0.95</formula>
      <formula>1</formula>
    </cfRule>
    <cfRule type="cellIs" dxfId="49" priority="29" operator="between">
      <formula>0.75</formula>
      <formula>"94.9%"</formula>
    </cfRule>
    <cfRule type="cellIs" dxfId="48" priority="30" operator="between">
      <formula>0</formula>
      <formula>"74.9%"</formula>
    </cfRule>
  </conditionalFormatting>
  <conditionalFormatting sqref="N22">
    <cfRule type="cellIs" dxfId="47" priority="25" operator="between">
      <formula>0.95</formula>
      <formula>1</formula>
    </cfRule>
    <cfRule type="cellIs" dxfId="46" priority="26" operator="between">
      <formula>0.75</formula>
      <formula>"94.9%"</formula>
    </cfRule>
    <cfRule type="cellIs" dxfId="45" priority="27" operator="between">
      <formula>0</formula>
      <formula>"74.9%"</formula>
    </cfRule>
  </conditionalFormatting>
  <conditionalFormatting sqref="N33">
    <cfRule type="cellIs" dxfId="44" priority="19" operator="between">
      <formula>0.95</formula>
      <formula>1</formula>
    </cfRule>
    <cfRule type="cellIs" dxfId="43" priority="20" operator="between">
      <formula>0.75</formula>
      <formula>"94.9%"</formula>
    </cfRule>
    <cfRule type="cellIs" dxfId="42" priority="21" operator="between">
      <formula>0</formula>
      <formula>"74.9%"</formula>
    </cfRule>
  </conditionalFormatting>
  <conditionalFormatting sqref="K22">
    <cfRule type="cellIs" dxfId="41" priority="10" operator="between">
      <formula>0.95</formula>
      <formula>10</formula>
    </cfRule>
    <cfRule type="cellIs" dxfId="40" priority="11" operator="between">
      <formula>0.75</formula>
      <formula>"94,9%"</formula>
    </cfRule>
    <cfRule type="cellIs" dxfId="39" priority="12" operator="between">
      <formula>0</formula>
      <formula>"74.9%"</formula>
    </cfRule>
  </conditionalFormatting>
  <conditionalFormatting sqref="H33">
    <cfRule type="cellIs" dxfId="38" priority="4" operator="between">
      <formula>0.95</formula>
      <formula>10</formula>
    </cfRule>
    <cfRule type="cellIs" dxfId="37" priority="5" operator="between">
      <formula>0.75</formula>
      <formula>"94,9%"</formula>
    </cfRule>
    <cfRule type="cellIs" dxfId="36" priority="6" operator="between">
      <formula>0</formula>
      <formula>"74.9%"</formula>
    </cfRule>
  </conditionalFormatting>
  <conditionalFormatting sqref="K33">
    <cfRule type="cellIs" dxfId="35" priority="1" operator="between">
      <formula>0.95</formula>
      <formula>10</formula>
    </cfRule>
    <cfRule type="cellIs" dxfId="34" priority="2" operator="between">
      <formula>0.75</formula>
      <formula>"94,9%"</formula>
    </cfRule>
    <cfRule type="cellIs" dxfId="33" priority="3" operator="between">
      <formula>0</formula>
      <formula>"74.9%"</formula>
    </cfRule>
  </conditionalFormatting>
  <pageMargins left="0.7" right="0.7" top="0.75" bottom="0.75" header="0.3" footer="0.3"/>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W17"/>
  <sheetViews>
    <sheetView zoomScaleNormal="100" workbookViewId="0"/>
  </sheetViews>
  <sheetFormatPr baseColWidth="10" defaultColWidth="11.42578125" defaultRowHeight="15" x14ac:dyDescent="0.25"/>
  <cols>
    <col min="1" max="1" width="3.28515625" style="29" customWidth="1"/>
    <col min="2" max="10" width="11.42578125" style="29" customWidth="1"/>
    <col min="11" max="11" width="12.140625" style="29" bestFit="1" customWidth="1"/>
    <col min="12" max="14" width="11.42578125" style="29" customWidth="1"/>
    <col min="15" max="17" width="17.85546875" style="29" customWidth="1"/>
    <col min="18" max="18" width="11.5703125" style="29" bestFit="1" customWidth="1"/>
    <col min="19" max="19" width="11.42578125" style="29"/>
    <col min="20" max="21" width="11.5703125" style="29" bestFit="1" customWidth="1"/>
    <col min="22" max="22" width="13" style="29" bestFit="1" customWidth="1"/>
    <col min="23" max="16384" width="11.42578125" style="29"/>
  </cols>
  <sheetData>
    <row r="1" spans="1:23" ht="99" customHeight="1" thickTop="1" thickBot="1" x14ac:dyDescent="0.3">
      <c r="B1" s="419"/>
      <c r="C1" s="420"/>
      <c r="D1" s="420"/>
      <c r="E1" s="420"/>
      <c r="F1" s="420"/>
      <c r="G1" s="420"/>
      <c r="H1" s="420"/>
      <c r="I1" s="420"/>
      <c r="J1" s="420"/>
      <c r="K1" s="420"/>
      <c r="L1" s="420"/>
      <c r="M1" s="420"/>
      <c r="N1" s="420"/>
      <c r="O1" s="420"/>
      <c r="P1" s="420"/>
      <c r="Q1" s="421"/>
    </row>
    <row r="2" spans="1:23" ht="48.75" customHeight="1" thickTop="1" thickBot="1" x14ac:dyDescent="0.3">
      <c r="B2" s="556" t="s">
        <v>6</v>
      </c>
      <c r="C2" s="557"/>
      <c r="D2" s="557"/>
      <c r="E2" s="557"/>
      <c r="F2" s="557"/>
      <c r="G2" s="557"/>
      <c r="H2" s="557"/>
      <c r="I2" s="557"/>
      <c r="J2" s="557"/>
      <c r="K2" s="557"/>
      <c r="L2" s="557"/>
      <c r="M2" s="557"/>
      <c r="N2" s="557"/>
      <c r="O2" s="557"/>
      <c r="P2" s="557"/>
      <c r="Q2" s="558"/>
    </row>
    <row r="3" spans="1:23" x14ac:dyDescent="0.25">
      <c r="A3" s="1"/>
      <c r="B3" s="252"/>
      <c r="C3" s="253"/>
      <c r="D3" s="253"/>
      <c r="E3" s="253"/>
      <c r="F3" s="253"/>
      <c r="G3" s="539" t="s">
        <v>76</v>
      </c>
      <c r="H3" s="539"/>
      <c r="I3" s="560" t="s">
        <v>9</v>
      </c>
      <c r="J3" s="560"/>
      <c r="K3" s="560"/>
      <c r="L3" s="545" t="s">
        <v>10</v>
      </c>
      <c r="M3" s="545"/>
      <c r="N3" s="545"/>
      <c r="O3" s="244"/>
      <c r="P3" s="254">
        <v>0.75</v>
      </c>
      <c r="Q3" s="245"/>
      <c r="T3" s="29" t="s">
        <v>2</v>
      </c>
      <c r="U3" s="29">
        <f>N11*PI()</f>
        <v>3.092374368683553</v>
      </c>
    </row>
    <row r="4" spans="1:23" x14ac:dyDescent="0.25">
      <c r="A4" s="1"/>
      <c r="B4" s="248"/>
      <c r="C4" s="18"/>
      <c r="D4" s="18"/>
      <c r="E4" s="18"/>
      <c r="F4" s="18"/>
      <c r="G4" s="504"/>
      <c r="H4" s="504"/>
      <c r="I4" s="561"/>
      <c r="J4" s="561"/>
      <c r="K4" s="561"/>
      <c r="L4" s="520"/>
      <c r="M4" s="520"/>
      <c r="N4" s="520"/>
      <c r="O4" s="30"/>
      <c r="P4" s="53">
        <v>0.15</v>
      </c>
      <c r="Q4" s="247"/>
      <c r="T4" s="29" t="s">
        <v>3</v>
      </c>
      <c r="U4" s="29" t="s">
        <v>4</v>
      </c>
      <c r="V4" s="29" t="s">
        <v>5</v>
      </c>
    </row>
    <row r="5" spans="1:23" ht="15" customHeight="1" x14ac:dyDescent="0.25">
      <c r="A5" s="1"/>
      <c r="B5" s="248"/>
      <c r="C5" s="18"/>
      <c r="D5" s="18"/>
      <c r="E5" s="18"/>
      <c r="F5" s="18"/>
      <c r="G5" s="504"/>
      <c r="H5" s="504"/>
      <c r="I5" s="522"/>
      <c r="J5" s="522"/>
      <c r="K5" s="522"/>
      <c r="L5" s="522"/>
      <c r="M5" s="522"/>
      <c r="N5" s="522"/>
      <c r="O5" s="30"/>
      <c r="P5" s="53">
        <v>0.1</v>
      </c>
      <c r="Q5" s="247"/>
      <c r="T5" s="29">
        <v>1</v>
      </c>
      <c r="U5" s="29">
        <v>0</v>
      </c>
      <c r="V5" s="29">
        <v>0</v>
      </c>
    </row>
    <row r="6" spans="1:23" ht="15" customHeight="1" x14ac:dyDescent="0.25">
      <c r="A6" s="1"/>
      <c r="B6" s="248"/>
      <c r="C6" s="18"/>
      <c r="D6" s="18"/>
      <c r="E6" s="18"/>
      <c r="F6" s="18"/>
      <c r="G6" s="511">
        <f>+SIG!$G$6</f>
        <v>0.99209059933283761</v>
      </c>
      <c r="H6" s="511"/>
      <c r="I6" s="522"/>
      <c r="J6" s="522"/>
      <c r="K6" s="522"/>
      <c r="L6" s="522"/>
      <c r="M6" s="522"/>
      <c r="N6" s="522"/>
      <c r="O6" s="30"/>
      <c r="P6" s="53">
        <v>1</v>
      </c>
      <c r="Q6" s="247"/>
      <c r="T6" s="29">
        <v>2</v>
      </c>
      <c r="U6" s="29">
        <f>-COS(U3)</f>
        <v>0.99878902470459574</v>
      </c>
      <c r="V6" s="29">
        <f>SIN(U3)</f>
        <v>4.919841592614968E-2</v>
      </c>
    </row>
    <row r="7" spans="1:23" ht="15" customHeight="1" x14ac:dyDescent="0.25">
      <c r="A7" s="1"/>
      <c r="B7" s="248"/>
      <c r="C7" s="18"/>
      <c r="D7" s="18"/>
      <c r="E7" s="18"/>
      <c r="F7" s="18"/>
      <c r="G7" s="512"/>
      <c r="H7" s="512"/>
      <c r="I7" s="522"/>
      <c r="J7" s="522"/>
      <c r="K7" s="522"/>
      <c r="L7" s="522"/>
      <c r="M7" s="522"/>
      <c r="N7" s="522"/>
      <c r="O7" s="30"/>
      <c r="P7" s="30" t="s">
        <v>2</v>
      </c>
      <c r="Q7" s="247">
        <f>G6*PI()</f>
        <v>3.1167445385595376</v>
      </c>
      <c r="T7" s="29" t="s">
        <v>2</v>
      </c>
      <c r="U7" s="29">
        <f>K11*PI()</f>
        <v>3.1289296234975299</v>
      </c>
    </row>
    <row r="8" spans="1:23" ht="15" customHeight="1" x14ac:dyDescent="0.25">
      <c r="A8" s="1"/>
      <c r="B8" s="248"/>
      <c r="C8" s="18"/>
      <c r="D8" s="18"/>
      <c r="E8" s="18"/>
      <c r="F8" s="18"/>
      <c r="G8" s="512"/>
      <c r="H8" s="512"/>
      <c r="I8" s="522"/>
      <c r="J8" s="522"/>
      <c r="K8" s="522"/>
      <c r="L8" s="522"/>
      <c r="M8" s="522"/>
      <c r="N8" s="522"/>
      <c r="O8" s="30"/>
      <c r="P8" s="30" t="s">
        <v>3</v>
      </c>
      <c r="Q8" s="247" t="s">
        <v>4</v>
      </c>
      <c r="R8" s="29" t="s">
        <v>5</v>
      </c>
      <c r="T8" s="29" t="s">
        <v>3</v>
      </c>
      <c r="U8" s="29" t="s">
        <v>4</v>
      </c>
      <c r="V8" s="29" t="s">
        <v>5</v>
      </c>
    </row>
    <row r="9" spans="1:23" ht="15" customHeight="1" x14ac:dyDescent="0.25">
      <c r="A9" s="1"/>
      <c r="B9" s="248"/>
      <c r="C9" s="18"/>
      <c r="D9" s="18"/>
      <c r="E9" s="18"/>
      <c r="F9" s="18"/>
      <c r="G9" s="512"/>
      <c r="H9" s="512"/>
      <c r="I9" s="522"/>
      <c r="J9" s="522"/>
      <c r="K9" s="522"/>
      <c r="L9" s="522"/>
      <c r="M9" s="522"/>
      <c r="N9" s="522"/>
      <c r="O9" s="30"/>
      <c r="P9" s="30">
        <v>1</v>
      </c>
      <c r="Q9" s="247">
        <v>0</v>
      </c>
      <c r="R9" s="29">
        <v>0</v>
      </c>
      <c r="T9" s="29">
        <v>1</v>
      </c>
      <c r="U9" s="29">
        <v>0</v>
      </c>
      <c r="V9" s="29">
        <v>0</v>
      </c>
    </row>
    <row r="10" spans="1:23" ht="15.75" customHeight="1" x14ac:dyDescent="0.25">
      <c r="A10" s="1"/>
      <c r="B10" s="248"/>
      <c r="C10" s="18"/>
      <c r="D10" s="18"/>
      <c r="E10" s="18"/>
      <c r="F10" s="18"/>
      <c r="G10" s="512"/>
      <c r="H10" s="512"/>
      <c r="I10" s="522"/>
      <c r="J10" s="522"/>
      <c r="K10" s="522"/>
      <c r="L10" s="522"/>
      <c r="M10" s="522"/>
      <c r="N10" s="522"/>
      <c r="O10" s="30"/>
      <c r="P10" s="30">
        <v>2</v>
      </c>
      <c r="Q10" s="247">
        <f>-COS(Q7)</f>
        <v>0.9996913014734925</v>
      </c>
      <c r="R10" s="29">
        <f>SIN(Q7)</f>
        <v>2.4845558118799765E-2</v>
      </c>
      <c r="T10" s="29">
        <v>2</v>
      </c>
      <c r="U10" s="29">
        <f>-COS(U7)</f>
        <v>0.99991982490580511</v>
      </c>
      <c r="V10" s="29">
        <f>SIN(U7)</f>
        <v>1.2662691670577635E-2</v>
      </c>
    </row>
    <row r="11" spans="1:23" ht="15.75" customHeight="1" x14ac:dyDescent="0.25">
      <c r="A11" s="1"/>
      <c r="B11" s="248"/>
      <c r="C11" s="18"/>
      <c r="D11" s="18"/>
      <c r="E11" s="18"/>
      <c r="F11" s="18"/>
      <c r="G11" s="512"/>
      <c r="H11" s="512"/>
      <c r="I11" s="525" t="s">
        <v>77</v>
      </c>
      <c r="J11" s="525"/>
      <c r="K11" s="236">
        <f>'SIG (2)'!K11</f>
        <v>0.99596923233258972</v>
      </c>
      <c r="L11" s="525" t="s">
        <v>77</v>
      </c>
      <c r="M11" s="525"/>
      <c r="N11" s="236">
        <f>'SIG (2)'!N11</f>
        <v>0.98433333333333328</v>
      </c>
      <c r="O11" s="30"/>
      <c r="P11" s="30"/>
      <c r="Q11" s="247"/>
    </row>
    <row r="12" spans="1:23" ht="15.75" customHeight="1" x14ac:dyDescent="0.25">
      <c r="A12" s="1"/>
      <c r="B12" s="248"/>
      <c r="C12" s="18"/>
      <c r="D12" s="18"/>
      <c r="E12" s="18"/>
      <c r="F12" s="18"/>
      <c r="G12" s="512"/>
      <c r="H12" s="512"/>
      <c r="I12" s="525"/>
      <c r="J12" s="525"/>
      <c r="K12" s="525"/>
      <c r="L12" s="525"/>
      <c r="M12" s="525"/>
      <c r="N12" s="525"/>
      <c r="O12" s="30"/>
      <c r="P12" s="30"/>
      <c r="Q12" s="247"/>
    </row>
    <row r="13" spans="1:23" ht="15.75" customHeight="1" thickBot="1" x14ac:dyDescent="0.3">
      <c r="A13" s="1"/>
      <c r="B13" s="255"/>
      <c r="C13" s="256"/>
      <c r="D13" s="256"/>
      <c r="E13" s="256"/>
      <c r="F13" s="256"/>
      <c r="G13" s="562"/>
      <c r="H13" s="562"/>
      <c r="I13" s="559"/>
      <c r="J13" s="559"/>
      <c r="K13" s="559"/>
      <c r="L13" s="559"/>
      <c r="M13" s="559"/>
      <c r="N13" s="559"/>
      <c r="O13" s="257"/>
      <c r="P13" s="250"/>
      <c r="Q13" s="251"/>
      <c r="R13" s="54"/>
      <c r="S13" s="54"/>
      <c r="T13" s="54"/>
      <c r="U13" s="54"/>
      <c r="V13" s="54"/>
      <c r="W13" s="54"/>
    </row>
    <row r="14" spans="1:23" x14ac:dyDescent="0.25">
      <c r="A14" s="54"/>
      <c r="Q14" s="53">
        <v>0.75</v>
      </c>
    </row>
    <row r="15" spans="1:23" x14ac:dyDescent="0.25">
      <c r="A15" s="54"/>
      <c r="Q15" s="53">
        <v>0.15</v>
      </c>
    </row>
    <row r="16" spans="1:23" x14ac:dyDescent="0.25">
      <c r="A16" s="54"/>
      <c r="Q16" s="53">
        <v>0.1</v>
      </c>
    </row>
    <row r="17" spans="1:17" x14ac:dyDescent="0.25">
      <c r="A17" s="54"/>
      <c r="Q17" s="53">
        <v>1</v>
      </c>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32" priority="10" operator="between">
      <formula>0.95</formula>
      <formula>1</formula>
    </cfRule>
    <cfRule type="cellIs" dxfId="31" priority="11" operator="between">
      <formula>0.75</formula>
      <formula>"94.9%"</formula>
    </cfRule>
    <cfRule type="cellIs" dxfId="30" priority="12" operator="between">
      <formula>0</formula>
      <formula>"74.9%"</formula>
    </cfRule>
  </conditionalFormatting>
  <conditionalFormatting sqref="K11">
    <cfRule type="cellIs" dxfId="29" priority="7" operator="between">
      <formula>0.95</formula>
      <formula>1</formula>
    </cfRule>
    <cfRule type="cellIs" dxfId="28" priority="8" operator="between">
      <formula>0.75</formula>
      <formula>"94.9%"</formula>
    </cfRule>
    <cfRule type="cellIs" dxfId="27" priority="9" operator="between">
      <formula>0</formula>
      <formula>"74.9%"</formula>
    </cfRule>
  </conditionalFormatting>
  <conditionalFormatting sqref="N11">
    <cfRule type="cellIs" dxfId="26" priority="1" operator="between">
      <formula>0.95</formula>
      <formula>1</formula>
    </cfRule>
    <cfRule type="cellIs" dxfId="25" priority="2" operator="between">
      <formula>0.75</formula>
      <formula>"94.9%"</formula>
    </cfRule>
    <cfRule type="cellIs" dxfId="24" priority="3" operator="between">
      <formula>0</formula>
      <formula>"74.9%"</formula>
    </cfRule>
  </conditionalFormatting>
  <pageMargins left="0.7" right="0.7" top="0.75" bottom="0.75" header="0.3" footer="0.3"/>
  <pageSetup paperSize="9"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election activeCell="O12" sqref="O12:Q13"/>
    </sheetView>
  </sheetViews>
  <sheetFormatPr baseColWidth="10" defaultColWidth="11.42578125" defaultRowHeight="15" x14ac:dyDescent="0.25"/>
  <cols>
    <col min="1" max="1" width="13.7109375" style="1" customWidth="1"/>
    <col min="2" max="10" width="11.42578125" style="1"/>
    <col min="11" max="11" width="12.140625" style="1" bestFit="1" customWidth="1"/>
    <col min="12" max="16" width="11.42578125" style="1"/>
    <col min="17" max="17" width="12.140625" style="1" bestFit="1" customWidth="1"/>
    <col min="18" max="18" width="11.42578125" style="63"/>
    <col min="19" max="19" width="11.7109375" style="63" bestFit="1" customWidth="1"/>
    <col min="20" max="20" width="12.85546875" style="63" bestFit="1" customWidth="1"/>
    <col min="21" max="21" width="12" style="63" bestFit="1" customWidth="1"/>
    <col min="22" max="22" width="11.42578125" style="63"/>
    <col min="23" max="24" width="11.7109375" style="63" bestFit="1" customWidth="1"/>
    <col min="25" max="25" width="12.140625" style="63" bestFit="1" customWidth="1"/>
    <col min="26" max="27" width="11.5703125" style="63" bestFit="1" customWidth="1"/>
    <col min="28" max="28" width="12" style="63" bestFit="1" customWidth="1"/>
    <col min="29" max="16384" width="11.42578125" style="63"/>
  </cols>
  <sheetData>
    <row r="1" spans="2:28" ht="48" customHeight="1" thickTop="1" thickBot="1" x14ac:dyDescent="0.3">
      <c r="B1" s="567" t="s">
        <v>30</v>
      </c>
      <c r="C1" s="568"/>
      <c r="D1" s="568"/>
      <c r="E1" s="568"/>
      <c r="F1" s="568"/>
      <c r="G1" s="568"/>
      <c r="H1" s="568"/>
      <c r="I1" s="568"/>
      <c r="J1" s="568"/>
      <c r="K1" s="568"/>
      <c r="L1" s="568"/>
      <c r="M1" s="568"/>
      <c r="N1" s="568"/>
      <c r="O1" s="568"/>
      <c r="P1" s="568"/>
      <c r="Q1" s="569"/>
    </row>
    <row r="2" spans="2:28" ht="42" customHeight="1" thickBot="1" x14ac:dyDescent="0.3">
      <c r="B2" s="563" t="s">
        <v>63</v>
      </c>
      <c r="C2" s="564"/>
      <c r="D2" s="565"/>
      <c r="E2" s="565"/>
      <c r="F2" s="565"/>
      <c r="G2" s="565"/>
      <c r="H2" s="565"/>
      <c r="I2" s="565"/>
      <c r="J2" s="565"/>
      <c r="K2" s="565"/>
      <c r="L2" s="565"/>
      <c r="M2" s="565"/>
      <c r="N2" s="565"/>
      <c r="O2" s="565"/>
      <c r="P2" s="565"/>
      <c r="Q2" s="566"/>
    </row>
    <row r="3" spans="2:28" x14ac:dyDescent="0.25">
      <c r="B3" s="19"/>
      <c r="C3" s="18"/>
      <c r="D3" s="252"/>
      <c r="E3" s="253"/>
      <c r="F3" s="253"/>
      <c r="G3" s="539" t="s">
        <v>11</v>
      </c>
      <c r="H3" s="539"/>
      <c r="I3" s="545" t="s">
        <v>65</v>
      </c>
      <c r="J3" s="545"/>
      <c r="K3" s="545"/>
      <c r="L3" s="545" t="s">
        <v>64</v>
      </c>
      <c r="M3" s="545"/>
      <c r="N3" s="545"/>
      <c r="O3" s="545" t="s">
        <v>66</v>
      </c>
      <c r="P3" s="545"/>
      <c r="Q3" s="570"/>
      <c r="S3" s="64">
        <v>0.75</v>
      </c>
      <c r="W3" s="63" t="s">
        <v>2</v>
      </c>
      <c r="X3" s="63">
        <f>N11*PI()</f>
        <v>2.6927937030769655</v>
      </c>
      <c r="Z3" s="63" t="s">
        <v>2</v>
      </c>
      <c r="AA3" s="63">
        <f>Q11*PI()</f>
        <v>3.1415926535897931</v>
      </c>
    </row>
    <row r="4" spans="2:28" x14ac:dyDescent="0.25">
      <c r="B4" s="19"/>
      <c r="C4" s="18"/>
      <c r="D4" s="248"/>
      <c r="E4" s="18"/>
      <c r="F4" s="18"/>
      <c r="G4" s="504"/>
      <c r="H4" s="504"/>
      <c r="I4" s="520"/>
      <c r="J4" s="520"/>
      <c r="K4" s="520"/>
      <c r="L4" s="520"/>
      <c r="M4" s="520"/>
      <c r="N4" s="520"/>
      <c r="O4" s="520"/>
      <c r="P4" s="520"/>
      <c r="Q4" s="571"/>
      <c r="S4" s="64">
        <v>0.15</v>
      </c>
      <c r="W4" s="63" t="s">
        <v>3</v>
      </c>
      <c r="X4" s="63" t="s">
        <v>4</v>
      </c>
      <c r="Y4" s="63" t="s">
        <v>5</v>
      </c>
      <c r="Z4" s="63" t="s">
        <v>3</v>
      </c>
      <c r="AA4" s="63" t="s">
        <v>4</v>
      </c>
      <c r="AB4" s="63" t="s">
        <v>5</v>
      </c>
    </row>
    <row r="5" spans="2:28" ht="15" customHeight="1" x14ac:dyDescent="0.25">
      <c r="B5" s="19"/>
      <c r="C5" s="18"/>
      <c r="D5" s="248"/>
      <c r="E5" s="18"/>
      <c r="F5" s="18"/>
      <c r="G5" s="504"/>
      <c r="H5" s="504"/>
      <c r="I5" s="522"/>
      <c r="J5" s="522"/>
      <c r="K5" s="522"/>
      <c r="L5" s="522"/>
      <c r="M5" s="522"/>
      <c r="N5" s="522"/>
      <c r="O5" s="522"/>
      <c r="P5" s="522"/>
      <c r="Q5" s="572"/>
      <c r="S5" s="64">
        <v>0.1</v>
      </c>
      <c r="W5" s="63">
        <v>1</v>
      </c>
      <c r="X5" s="63">
        <v>0</v>
      </c>
      <c r="Y5" s="63">
        <v>0</v>
      </c>
      <c r="Z5" s="63">
        <v>1</v>
      </c>
      <c r="AA5" s="63">
        <v>0</v>
      </c>
      <c r="AB5" s="63">
        <v>0</v>
      </c>
    </row>
    <row r="6" spans="2:28" ht="15" customHeight="1" x14ac:dyDescent="0.25">
      <c r="B6" s="19"/>
      <c r="C6" s="18"/>
      <c r="D6" s="248"/>
      <c r="E6" s="18"/>
      <c r="F6" s="18"/>
      <c r="G6" s="511">
        <f>+GETPIVOTDATA("%",Tablas!$B$17,"Proceso","APLICACIÓN DE POLÍTICAS Y O NORMAS")</f>
        <v>0.90107692307692311</v>
      </c>
      <c r="H6" s="511"/>
      <c r="I6" s="522"/>
      <c r="J6" s="522"/>
      <c r="K6" s="522"/>
      <c r="L6" s="522"/>
      <c r="M6" s="522"/>
      <c r="N6" s="522"/>
      <c r="O6" s="522"/>
      <c r="P6" s="522"/>
      <c r="Q6" s="572"/>
      <c r="S6" s="64">
        <v>1</v>
      </c>
      <c r="W6" s="63">
        <v>2</v>
      </c>
      <c r="X6" s="63">
        <f>-COS(X3)</f>
        <v>0.90096886790241903</v>
      </c>
      <c r="Y6" s="63">
        <f>SIN(X3)</f>
        <v>0.43388373911755823</v>
      </c>
      <c r="Z6" s="63">
        <v>2</v>
      </c>
      <c r="AA6" s="63">
        <f>-COS(AA3)</f>
        <v>1</v>
      </c>
      <c r="AB6" s="63">
        <f>SIN(AA3)</f>
        <v>1.22514845490862E-16</v>
      </c>
    </row>
    <row r="7" spans="2:28" ht="15" customHeight="1" x14ac:dyDescent="0.25">
      <c r="B7" s="19"/>
      <c r="C7" s="18"/>
      <c r="D7" s="248"/>
      <c r="E7" s="18"/>
      <c r="F7" s="18"/>
      <c r="G7" s="512"/>
      <c r="H7" s="512"/>
      <c r="I7" s="522"/>
      <c r="J7" s="522"/>
      <c r="K7" s="522"/>
      <c r="L7" s="522"/>
      <c r="M7" s="522"/>
      <c r="N7" s="522"/>
      <c r="O7" s="522"/>
      <c r="P7" s="522"/>
      <c r="Q7" s="572"/>
      <c r="S7" s="63" t="s">
        <v>2</v>
      </c>
      <c r="T7" s="63">
        <f>G6*PI()</f>
        <v>2.8308166418577567</v>
      </c>
      <c r="W7" s="63" t="s">
        <v>2</v>
      </c>
      <c r="X7" s="63">
        <f>K11*PI()</f>
        <v>0</v>
      </c>
    </row>
    <row r="8" spans="2:28" ht="15" customHeight="1" x14ac:dyDescent="0.25">
      <c r="B8" s="19"/>
      <c r="C8" s="18"/>
      <c r="D8" s="248"/>
      <c r="E8" s="18"/>
      <c r="F8" s="18"/>
      <c r="G8" s="512"/>
      <c r="H8" s="512"/>
      <c r="I8" s="522"/>
      <c r="J8" s="522"/>
      <c r="K8" s="522"/>
      <c r="L8" s="522"/>
      <c r="M8" s="522"/>
      <c r="N8" s="522"/>
      <c r="O8" s="522"/>
      <c r="P8" s="522"/>
      <c r="Q8" s="572"/>
      <c r="S8" s="63" t="s">
        <v>3</v>
      </c>
      <c r="T8" s="63" t="s">
        <v>4</v>
      </c>
      <c r="U8" s="63" t="s">
        <v>5</v>
      </c>
      <c r="W8" s="63" t="s">
        <v>3</v>
      </c>
      <c r="X8" s="63" t="s">
        <v>4</v>
      </c>
      <c r="Y8" s="63" t="s">
        <v>5</v>
      </c>
    </row>
    <row r="9" spans="2:28" ht="15" customHeight="1" x14ac:dyDescent="0.25">
      <c r="B9" s="19"/>
      <c r="C9" s="18"/>
      <c r="D9" s="248"/>
      <c r="E9" s="18"/>
      <c r="F9" s="18"/>
      <c r="G9" s="512"/>
      <c r="H9" s="512"/>
      <c r="I9" s="522"/>
      <c r="J9" s="522"/>
      <c r="K9" s="522"/>
      <c r="L9" s="522"/>
      <c r="M9" s="522"/>
      <c r="N9" s="522"/>
      <c r="O9" s="522"/>
      <c r="P9" s="522"/>
      <c r="Q9" s="572"/>
      <c r="S9" s="63">
        <v>1</v>
      </c>
      <c r="T9" s="63">
        <v>0</v>
      </c>
      <c r="U9" s="63">
        <v>0</v>
      </c>
      <c r="W9" s="63">
        <v>1</v>
      </c>
      <c r="X9" s="63">
        <v>0</v>
      </c>
      <c r="Y9" s="63">
        <v>0</v>
      </c>
    </row>
    <row r="10" spans="2:28" ht="15.75" customHeight="1" x14ac:dyDescent="0.25">
      <c r="B10" s="19"/>
      <c r="C10" s="18"/>
      <c r="D10" s="248"/>
      <c r="E10" s="18"/>
      <c r="F10" s="18"/>
      <c r="G10" s="512"/>
      <c r="H10" s="512"/>
      <c r="I10" s="522"/>
      <c r="J10" s="522"/>
      <c r="K10" s="522"/>
      <c r="L10" s="522"/>
      <c r="M10" s="522"/>
      <c r="N10" s="522"/>
      <c r="O10" s="522"/>
      <c r="P10" s="522"/>
      <c r="Q10" s="572"/>
      <c r="S10" s="63">
        <v>2</v>
      </c>
      <c r="T10" s="63">
        <f>-COS(T7)</f>
        <v>0.95209655408376803</v>
      </c>
      <c r="U10" s="63">
        <f>SIN(T7)</f>
        <v>0.30579756654004714</v>
      </c>
      <c r="W10" s="63">
        <v>2</v>
      </c>
      <c r="X10" s="63">
        <f>-COS(X7)</f>
        <v>-1</v>
      </c>
      <c r="Y10" s="63">
        <f>SIN(X7)</f>
        <v>0</v>
      </c>
    </row>
    <row r="11" spans="2:28" ht="15.75" customHeight="1" x14ac:dyDescent="0.25">
      <c r="B11" s="19"/>
      <c r="C11" s="18"/>
      <c r="D11" s="248"/>
      <c r="E11" s="18"/>
      <c r="F11" s="18"/>
      <c r="G11" s="512"/>
      <c r="H11" s="512"/>
      <c r="I11" s="525" t="s">
        <v>78</v>
      </c>
      <c r="J11" s="525"/>
      <c r="K11" s="236">
        <f>+Tablas!$C$75</f>
        <v>0</v>
      </c>
      <c r="L11" s="525" t="s">
        <v>78</v>
      </c>
      <c r="M11" s="525"/>
      <c r="N11" s="235">
        <f>+Tablas!$C$72</f>
        <v>0.8571428571428571</v>
      </c>
      <c r="O11" s="525" t="s">
        <v>78</v>
      </c>
      <c r="P11" s="525"/>
      <c r="Q11" s="258">
        <f>+Tablas!$C$78</f>
        <v>1</v>
      </c>
    </row>
    <row r="12" spans="2:28" ht="15.75" customHeight="1" x14ac:dyDescent="0.25">
      <c r="B12" s="19"/>
      <c r="C12" s="18"/>
      <c r="D12" s="248"/>
      <c r="E12" s="18"/>
      <c r="F12" s="18"/>
      <c r="G12" s="512"/>
      <c r="H12" s="512"/>
      <c r="I12" s="525"/>
      <c r="J12" s="525"/>
      <c r="K12" s="525"/>
      <c r="L12" s="525"/>
      <c r="M12" s="525"/>
      <c r="N12" s="525"/>
      <c r="O12" s="525"/>
      <c r="P12" s="525"/>
      <c r="Q12" s="573"/>
    </row>
    <row r="13" spans="2:28" ht="15.75" customHeight="1" thickBot="1" x14ac:dyDescent="0.3">
      <c r="B13" s="25"/>
      <c r="C13" s="26"/>
      <c r="D13" s="255"/>
      <c r="E13" s="256"/>
      <c r="F13" s="256"/>
      <c r="G13" s="562"/>
      <c r="H13" s="562"/>
      <c r="I13" s="559"/>
      <c r="J13" s="559"/>
      <c r="K13" s="559"/>
      <c r="L13" s="559"/>
      <c r="M13" s="559"/>
      <c r="N13" s="559"/>
      <c r="O13" s="559"/>
      <c r="P13" s="559"/>
      <c r="Q13" s="574"/>
    </row>
    <row r="14" spans="2:28" ht="15.75" thickTop="1" x14ac:dyDescent="0.25"/>
  </sheetData>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6" operator="between">
      <formula>0.9</formula>
      <formula>1</formula>
    </cfRule>
    <cfRule type="cellIs" dxfId="22" priority="17" operator="between">
      <formula>0.75</formula>
      <formula>"89.9%"</formula>
    </cfRule>
    <cfRule type="cellIs" dxfId="21" priority="18" operator="between">
      <formula>0</formula>
      <formula>"74.9%"</formula>
    </cfRule>
  </conditionalFormatting>
  <conditionalFormatting sqref="G6">
    <cfRule type="cellIs" dxfId="20" priority="7" operator="between">
      <formula>0.95</formula>
      <formula>1</formula>
    </cfRule>
    <cfRule type="cellIs" dxfId="19" priority="8" operator="between">
      <formula>0.75</formula>
      <formula>"94.9%"</formula>
    </cfRule>
    <cfRule type="cellIs" dxfId="18" priority="9" operator="between">
      <formula>0</formula>
      <formula>"74.9%"</formula>
    </cfRule>
  </conditionalFormatting>
  <conditionalFormatting sqref="N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Q11">
    <cfRule type="cellIs" dxfId="14" priority="1" operator="between">
      <formula>0.9</formula>
      <formula>1</formula>
    </cfRule>
    <cfRule type="cellIs" dxfId="13" priority="2" operator="between">
      <formula>0.75</formula>
      <formula>"89.9%"</formula>
    </cfRule>
    <cfRule type="cellIs" dxfId="12" priority="3" operator="between">
      <formula>0</formula>
      <formula>"74.9%"</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election activeCell="N11" sqref="N11"/>
    </sheetView>
  </sheetViews>
  <sheetFormatPr baseColWidth="10" defaultColWidth="11.42578125" defaultRowHeight="15" x14ac:dyDescent="0.25"/>
  <cols>
    <col min="1" max="1" width="13.7109375" style="29" customWidth="1"/>
    <col min="2" max="13" width="11.42578125" style="29"/>
    <col min="14" max="14" width="11.85546875" style="29" bestFit="1" customWidth="1"/>
    <col min="15" max="17" width="11.42578125" style="29"/>
    <col min="18" max="18" width="11.42578125" style="63"/>
    <col min="19" max="19" width="11.7109375" style="63" bestFit="1" customWidth="1"/>
    <col min="20" max="20" width="12.85546875" style="63" bestFit="1" customWidth="1"/>
    <col min="21" max="21" width="12" style="63" bestFit="1" customWidth="1"/>
    <col min="22" max="22" width="11.42578125" style="63"/>
    <col min="23" max="24" width="11.7109375" style="63" bestFit="1" customWidth="1"/>
    <col min="25" max="25" width="12.140625" style="63" bestFit="1" customWidth="1"/>
    <col min="26" max="27" width="11.5703125" style="63" bestFit="1" customWidth="1"/>
    <col min="28" max="28" width="12" style="63" bestFit="1" customWidth="1"/>
    <col min="29" max="16384" width="11.42578125" style="63"/>
  </cols>
  <sheetData>
    <row r="1" spans="1:28" ht="48" customHeight="1" thickTop="1" thickBot="1" x14ac:dyDescent="0.3">
      <c r="A1" s="1"/>
      <c r="B1" s="567" t="s">
        <v>30</v>
      </c>
      <c r="C1" s="568"/>
      <c r="D1" s="568"/>
      <c r="E1" s="568"/>
      <c r="F1" s="568"/>
      <c r="G1" s="568"/>
      <c r="H1" s="568"/>
      <c r="I1" s="568"/>
      <c r="J1" s="568"/>
      <c r="K1" s="568"/>
      <c r="L1" s="568"/>
      <c r="M1" s="568"/>
      <c r="N1" s="568"/>
      <c r="O1" s="568"/>
      <c r="P1" s="568"/>
      <c r="Q1" s="569"/>
    </row>
    <row r="2" spans="1:28" ht="42" customHeight="1" thickBot="1" x14ac:dyDescent="0.3">
      <c r="A2" s="1"/>
      <c r="B2" s="563" t="s">
        <v>67</v>
      </c>
      <c r="C2" s="564"/>
      <c r="D2" s="564"/>
      <c r="E2" s="564"/>
      <c r="F2" s="564"/>
      <c r="G2" s="564"/>
      <c r="H2" s="564"/>
      <c r="I2" s="565"/>
      <c r="J2" s="565"/>
      <c r="K2" s="565"/>
      <c r="L2" s="565"/>
      <c r="M2" s="565"/>
      <c r="N2" s="565"/>
      <c r="O2" s="565"/>
      <c r="P2" s="565"/>
      <c r="Q2" s="566"/>
    </row>
    <row r="3" spans="1:28" x14ac:dyDescent="0.25">
      <c r="A3" s="1"/>
      <c r="B3" s="19"/>
      <c r="C3" s="18"/>
      <c r="D3" s="18"/>
      <c r="E3" s="18"/>
      <c r="F3" s="18"/>
      <c r="G3" s="504" t="s">
        <v>11</v>
      </c>
      <c r="H3" s="504"/>
      <c r="I3" s="575" t="s">
        <v>68</v>
      </c>
      <c r="J3" s="545"/>
      <c r="K3" s="545"/>
      <c r="L3" s="545" t="s">
        <v>69</v>
      </c>
      <c r="M3" s="545"/>
      <c r="N3" s="545"/>
      <c r="O3" s="545" t="s">
        <v>70</v>
      </c>
      <c r="P3" s="545"/>
      <c r="Q3" s="570"/>
      <c r="S3" s="64">
        <v>0.75</v>
      </c>
      <c r="W3" s="63" t="s">
        <v>2</v>
      </c>
      <c r="X3" s="63">
        <f>N11*PI()</f>
        <v>2.8506026340510386</v>
      </c>
      <c r="Z3" s="63" t="s">
        <v>2</v>
      </c>
      <c r="AA3" s="63">
        <f>Q11*PI()</f>
        <v>3.1415926535897931</v>
      </c>
    </row>
    <row r="4" spans="1:28" x14ac:dyDescent="0.25">
      <c r="A4" s="1"/>
      <c r="B4" s="19"/>
      <c r="C4" s="18"/>
      <c r="D4" s="18"/>
      <c r="E4" s="18"/>
      <c r="F4" s="18"/>
      <c r="G4" s="504"/>
      <c r="H4" s="504"/>
      <c r="I4" s="576"/>
      <c r="J4" s="520"/>
      <c r="K4" s="520"/>
      <c r="L4" s="520"/>
      <c r="M4" s="520"/>
      <c r="N4" s="520"/>
      <c r="O4" s="520"/>
      <c r="P4" s="520"/>
      <c r="Q4" s="571"/>
      <c r="S4" s="64">
        <v>0.15</v>
      </c>
      <c r="W4" s="63" t="s">
        <v>3</v>
      </c>
      <c r="X4" s="63" t="s">
        <v>4</v>
      </c>
      <c r="Y4" s="63" t="s">
        <v>5</v>
      </c>
      <c r="Z4" s="63" t="s">
        <v>3</v>
      </c>
      <c r="AA4" s="63" t="s">
        <v>4</v>
      </c>
      <c r="AB4" s="63" t="s">
        <v>5</v>
      </c>
    </row>
    <row r="5" spans="1:28" ht="15" customHeight="1" x14ac:dyDescent="0.25">
      <c r="A5" s="1"/>
      <c r="B5" s="19"/>
      <c r="C5" s="18"/>
      <c r="D5" s="18"/>
      <c r="E5" s="18"/>
      <c r="F5" s="18"/>
      <c r="G5" s="504"/>
      <c r="H5" s="504"/>
      <c r="I5" s="577"/>
      <c r="J5" s="522"/>
      <c r="K5" s="522"/>
      <c r="L5" s="522"/>
      <c r="M5" s="522"/>
      <c r="N5" s="522"/>
      <c r="O5" s="522"/>
      <c r="P5" s="522"/>
      <c r="Q5" s="572"/>
      <c r="S5" s="64">
        <v>0.1</v>
      </c>
      <c r="W5" s="63">
        <v>1</v>
      </c>
      <c r="X5" s="63">
        <v>0</v>
      </c>
      <c r="Y5" s="63">
        <v>0</v>
      </c>
      <c r="Z5" s="63">
        <v>1</v>
      </c>
      <c r="AA5" s="63">
        <v>0</v>
      </c>
      <c r="AB5" s="63">
        <v>0</v>
      </c>
    </row>
    <row r="6" spans="1:28" ht="15" customHeight="1" x14ac:dyDescent="0.25">
      <c r="A6" s="1"/>
      <c r="B6" s="19"/>
      <c r="C6" s="18"/>
      <c r="D6" s="18"/>
      <c r="E6" s="18"/>
      <c r="F6" s="18"/>
      <c r="G6" s="578">
        <f>+Tablas!$C$25</f>
        <v>0.99333333333333329</v>
      </c>
      <c r="H6" s="578"/>
      <c r="I6" s="577"/>
      <c r="J6" s="522"/>
      <c r="K6" s="522"/>
      <c r="L6" s="522"/>
      <c r="M6" s="522"/>
      <c r="N6" s="522"/>
      <c r="O6" s="522"/>
      <c r="P6" s="522"/>
      <c r="Q6" s="572"/>
      <c r="S6" s="64">
        <v>1</v>
      </c>
      <c r="W6" s="63">
        <v>2</v>
      </c>
      <c r="X6" s="63">
        <f>-COS(X3)</f>
        <v>0.95796030766303031</v>
      </c>
      <c r="Y6" s="63">
        <f>SIN(X3)</f>
        <v>0.28690076497310424</v>
      </c>
      <c r="Z6" s="63">
        <v>2</v>
      </c>
      <c r="AA6" s="63">
        <f>-COS(AA3)</f>
        <v>1</v>
      </c>
      <c r="AB6" s="63">
        <f>SIN(AA3)</f>
        <v>1.22514845490862E-16</v>
      </c>
    </row>
    <row r="7" spans="1:28" ht="15" customHeight="1" x14ac:dyDescent="0.25">
      <c r="A7" s="1"/>
      <c r="B7" s="19"/>
      <c r="C7" s="18"/>
      <c r="D7" s="18"/>
      <c r="E7" s="18"/>
      <c r="F7" s="18"/>
      <c r="G7" s="579"/>
      <c r="H7" s="579"/>
      <c r="I7" s="577"/>
      <c r="J7" s="522"/>
      <c r="K7" s="522"/>
      <c r="L7" s="522"/>
      <c r="M7" s="522"/>
      <c r="N7" s="522"/>
      <c r="O7" s="522"/>
      <c r="P7" s="522"/>
      <c r="Q7" s="572"/>
      <c r="S7" s="63" t="s">
        <v>2</v>
      </c>
      <c r="T7" s="63">
        <f>G6*PI()</f>
        <v>3.1206487025658611</v>
      </c>
      <c r="W7" s="63" t="s">
        <v>2</v>
      </c>
      <c r="X7" s="63">
        <f>K11*PI()</f>
        <v>3.1415926535897931</v>
      </c>
    </row>
    <row r="8" spans="1:28" ht="15" customHeight="1" x14ac:dyDescent="0.25">
      <c r="A8" s="1"/>
      <c r="B8" s="19"/>
      <c r="C8" s="18"/>
      <c r="D8" s="18"/>
      <c r="E8" s="18"/>
      <c r="F8" s="18"/>
      <c r="G8" s="579"/>
      <c r="H8" s="579"/>
      <c r="I8" s="577"/>
      <c r="J8" s="522"/>
      <c r="K8" s="522"/>
      <c r="L8" s="522"/>
      <c r="M8" s="522"/>
      <c r="N8" s="522"/>
      <c r="O8" s="522"/>
      <c r="P8" s="522"/>
      <c r="Q8" s="572"/>
      <c r="S8" s="63" t="s">
        <v>3</v>
      </c>
      <c r="T8" s="63" t="s">
        <v>4</v>
      </c>
      <c r="U8" s="63" t="s">
        <v>5</v>
      </c>
      <c r="W8" s="63" t="s">
        <v>3</v>
      </c>
      <c r="X8" s="63" t="s">
        <v>4</v>
      </c>
      <c r="Y8" s="63" t="s">
        <v>5</v>
      </c>
    </row>
    <row r="9" spans="1:28" ht="15" customHeight="1" x14ac:dyDescent="0.25">
      <c r="A9" s="1"/>
      <c r="B9" s="19"/>
      <c r="C9" s="18"/>
      <c r="D9" s="18"/>
      <c r="E9" s="18"/>
      <c r="F9" s="18"/>
      <c r="G9" s="579"/>
      <c r="H9" s="579"/>
      <c r="I9" s="577"/>
      <c r="J9" s="522"/>
      <c r="K9" s="522"/>
      <c r="L9" s="522"/>
      <c r="M9" s="522"/>
      <c r="N9" s="522"/>
      <c r="O9" s="522"/>
      <c r="P9" s="522"/>
      <c r="Q9" s="572"/>
      <c r="S9" s="63">
        <v>1</v>
      </c>
      <c r="T9" s="63">
        <v>0</v>
      </c>
      <c r="U9" s="63">
        <v>0</v>
      </c>
      <c r="W9" s="63">
        <v>1</v>
      </c>
      <c r="X9" s="63">
        <v>0</v>
      </c>
      <c r="Y9" s="63">
        <v>0</v>
      </c>
    </row>
    <row r="10" spans="1:28" ht="15.75" customHeight="1" x14ac:dyDescent="0.25">
      <c r="A10" s="1"/>
      <c r="B10" s="19"/>
      <c r="C10" s="18"/>
      <c r="D10" s="18"/>
      <c r="E10" s="18"/>
      <c r="F10" s="18"/>
      <c r="G10" s="579"/>
      <c r="H10" s="579"/>
      <c r="I10" s="577"/>
      <c r="J10" s="522"/>
      <c r="K10" s="522"/>
      <c r="L10" s="522"/>
      <c r="M10" s="522"/>
      <c r="N10" s="522"/>
      <c r="O10" s="522"/>
      <c r="P10" s="522"/>
      <c r="Q10" s="572"/>
      <c r="S10" s="63">
        <v>2</v>
      </c>
      <c r="T10" s="63">
        <f>-COS(T7)</f>
        <v>0.9997806834748455</v>
      </c>
      <c r="U10" s="63">
        <f>SIN(T7)</f>
        <v>2.094241988335711E-2</v>
      </c>
      <c r="W10" s="63">
        <v>2</v>
      </c>
      <c r="X10" s="63">
        <f>-COS(X7)</f>
        <v>1</v>
      </c>
      <c r="Y10" s="63">
        <f>SIN(X7)</f>
        <v>1.22514845490862E-16</v>
      </c>
    </row>
    <row r="11" spans="1:28" ht="15.75" customHeight="1" x14ac:dyDescent="0.25">
      <c r="A11" s="1"/>
      <c r="B11" s="19"/>
      <c r="C11" s="18"/>
      <c r="D11" s="18"/>
      <c r="E11" s="18"/>
      <c r="F11" s="18"/>
      <c r="G11" s="579"/>
      <c r="H11" s="579"/>
      <c r="I11" s="581" t="s">
        <v>78</v>
      </c>
      <c r="J11" s="525"/>
      <c r="K11" s="259">
        <f>+Tablas!$C$74</f>
        <v>1</v>
      </c>
      <c r="L11" s="525" t="s">
        <v>78</v>
      </c>
      <c r="M11" s="525"/>
      <c r="N11" s="236">
        <f>+Tablas!$C$77</f>
        <v>0.90737500000000004</v>
      </c>
      <c r="O11" s="525" t="s">
        <v>78</v>
      </c>
      <c r="P11" s="525"/>
      <c r="Q11" s="260">
        <f>+Tablas!$C$80</f>
        <v>1</v>
      </c>
    </row>
    <row r="12" spans="1:28" ht="15.75" customHeight="1" x14ac:dyDescent="0.25">
      <c r="A12" s="1"/>
      <c r="B12" s="19"/>
      <c r="C12" s="18"/>
      <c r="D12" s="18"/>
      <c r="E12" s="18"/>
      <c r="F12" s="18"/>
      <c r="G12" s="579"/>
      <c r="H12" s="579"/>
      <c r="I12" s="581"/>
      <c r="J12" s="525"/>
      <c r="K12" s="525"/>
      <c r="L12" s="525"/>
      <c r="M12" s="525"/>
      <c r="N12" s="525"/>
      <c r="O12" s="525"/>
      <c r="P12" s="525"/>
      <c r="Q12" s="573"/>
    </row>
    <row r="13" spans="1:28" ht="15.75" customHeight="1" thickBot="1" x14ac:dyDescent="0.3">
      <c r="A13" s="1"/>
      <c r="B13" s="25"/>
      <c r="C13" s="26"/>
      <c r="D13" s="26"/>
      <c r="E13" s="26"/>
      <c r="F13" s="26"/>
      <c r="G13" s="580"/>
      <c r="H13" s="580"/>
      <c r="I13" s="582"/>
      <c r="J13" s="559"/>
      <c r="K13" s="559"/>
      <c r="L13" s="559"/>
      <c r="M13" s="559"/>
      <c r="N13" s="559"/>
      <c r="O13" s="559"/>
      <c r="P13" s="559"/>
      <c r="Q13" s="574"/>
    </row>
    <row r="14" spans="1:28" ht="15.75" thickTop="1" x14ac:dyDescent="0.25"/>
  </sheetData>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30"/>
  <sheetViews>
    <sheetView showGridLines="0" showRowColHeaders="0" zoomScaleNormal="100" workbookViewId="0"/>
  </sheetViews>
  <sheetFormatPr baseColWidth="10" defaultColWidth="11.42578125" defaultRowHeight="15" x14ac:dyDescent="0.25"/>
  <cols>
    <col min="1" max="1" width="4.7109375" style="1" customWidth="1"/>
    <col min="2" max="15" width="11.42578125" style="1"/>
    <col min="16" max="16" width="5.42578125" style="1" customWidth="1"/>
    <col min="17" max="17" width="17.7109375" style="1" customWidth="1"/>
    <col min="18" max="16384" width="11.42578125" style="1"/>
  </cols>
  <sheetData>
    <row r="1" spans="2:17" ht="15.75" thickTop="1" x14ac:dyDescent="0.25">
      <c r="B1" s="38"/>
      <c r="C1" s="39"/>
      <c r="D1" s="39"/>
      <c r="E1" s="39"/>
      <c r="F1" s="39"/>
      <c r="G1" s="39"/>
      <c r="H1" s="39"/>
      <c r="I1" s="39"/>
      <c r="J1" s="39"/>
      <c r="K1" s="39"/>
      <c r="L1" s="39"/>
      <c r="M1" s="39"/>
      <c r="N1" s="39"/>
      <c r="O1" s="39"/>
      <c r="P1" s="39"/>
      <c r="Q1" s="40"/>
    </row>
    <row r="2" spans="2:17" x14ac:dyDescent="0.25">
      <c r="B2" s="41"/>
      <c r="C2" s="6"/>
      <c r="D2" s="6"/>
      <c r="E2" s="6"/>
      <c r="F2" s="6"/>
      <c r="G2" s="6"/>
      <c r="H2" s="6"/>
      <c r="I2" s="6"/>
      <c r="J2" s="6"/>
      <c r="K2" s="6"/>
      <c r="L2" s="6"/>
      <c r="M2" s="6"/>
      <c r="N2" s="6"/>
      <c r="O2" s="6"/>
      <c r="P2" s="6"/>
      <c r="Q2" s="42"/>
    </row>
    <row r="3" spans="2:17" x14ac:dyDescent="0.25">
      <c r="B3" s="41"/>
      <c r="C3" s="6"/>
      <c r="D3" s="6"/>
      <c r="E3" s="6"/>
      <c r="F3" s="6"/>
      <c r="G3" s="6"/>
      <c r="H3" s="6"/>
      <c r="I3" s="6"/>
      <c r="J3" s="6"/>
      <c r="K3" s="6"/>
      <c r="L3" s="6"/>
      <c r="M3" s="6"/>
      <c r="N3" s="6"/>
      <c r="O3" s="6"/>
      <c r="P3" s="6"/>
      <c r="Q3" s="42"/>
    </row>
    <row r="4" spans="2:17" x14ac:dyDescent="0.25">
      <c r="B4" s="41"/>
      <c r="C4" s="6"/>
      <c r="D4" s="6"/>
      <c r="E4" s="6"/>
      <c r="F4" s="6"/>
      <c r="G4" s="6"/>
      <c r="H4" s="6"/>
      <c r="I4" s="6"/>
      <c r="J4" s="6"/>
      <c r="K4" s="6"/>
      <c r="L4" s="6"/>
      <c r="M4" s="6"/>
      <c r="N4" s="6"/>
      <c r="O4" s="6"/>
      <c r="P4" s="6"/>
      <c r="Q4" s="42"/>
    </row>
    <row r="5" spans="2:17" x14ac:dyDescent="0.25">
      <c r="B5" s="41"/>
      <c r="C5" s="6"/>
      <c r="D5" s="6"/>
      <c r="E5" s="6"/>
      <c r="F5" s="6"/>
      <c r="G5" s="6"/>
      <c r="H5" s="6"/>
      <c r="I5" s="6"/>
      <c r="J5" s="6"/>
      <c r="K5" s="6"/>
      <c r="L5" s="6"/>
      <c r="M5" s="6"/>
      <c r="N5" s="6"/>
      <c r="O5" s="6"/>
      <c r="P5" s="6"/>
      <c r="Q5" s="42"/>
    </row>
    <row r="6" spans="2:17" x14ac:dyDescent="0.25">
      <c r="B6" s="41"/>
      <c r="C6" s="6"/>
      <c r="D6" s="43"/>
      <c r="E6" s="43"/>
      <c r="F6" s="43"/>
      <c r="G6" s="43"/>
      <c r="H6" s="43"/>
      <c r="I6" s="43"/>
      <c r="J6" s="43"/>
      <c r="K6" s="43"/>
      <c r="L6" s="43"/>
      <c r="M6" s="6"/>
      <c r="N6" s="6"/>
      <c r="O6" s="6"/>
      <c r="P6" s="6"/>
      <c r="Q6" s="42"/>
    </row>
    <row r="7" spans="2:17" x14ac:dyDescent="0.25">
      <c r="B7" s="41"/>
      <c r="C7" s="6"/>
      <c r="D7" s="43"/>
      <c r="E7" s="43"/>
      <c r="F7" s="43"/>
      <c r="G7" s="43"/>
      <c r="H7" s="43"/>
      <c r="I7" s="43"/>
      <c r="J7" s="43"/>
      <c r="K7" s="43"/>
      <c r="L7" s="43"/>
      <c r="M7" s="6"/>
      <c r="N7" s="6"/>
      <c r="O7" s="6"/>
      <c r="P7" s="6"/>
      <c r="Q7" s="42"/>
    </row>
    <row r="8" spans="2:17" x14ac:dyDescent="0.25">
      <c r="B8" s="41"/>
      <c r="C8" s="6"/>
      <c r="D8" s="43"/>
      <c r="E8" s="43"/>
      <c r="F8" s="43"/>
      <c r="G8" s="43"/>
      <c r="H8" s="43"/>
      <c r="I8" s="43"/>
      <c r="J8" s="43"/>
      <c r="K8" s="43"/>
      <c r="L8" s="43"/>
      <c r="M8" s="6"/>
      <c r="N8" s="6"/>
      <c r="O8" s="6"/>
      <c r="P8" s="6"/>
      <c r="Q8" s="42"/>
    </row>
    <row r="9" spans="2:17" x14ac:dyDescent="0.25">
      <c r="B9" s="41"/>
      <c r="C9" s="6"/>
      <c r="D9" s="6"/>
      <c r="E9" s="6"/>
      <c r="F9" s="6"/>
      <c r="G9" s="6"/>
      <c r="H9" s="6"/>
      <c r="I9" s="6"/>
      <c r="J9" s="6"/>
      <c r="K9" s="6"/>
      <c r="L9" s="6"/>
      <c r="M9" s="6"/>
      <c r="N9" s="6"/>
      <c r="O9" s="6"/>
      <c r="P9" s="6"/>
      <c r="Q9" s="42"/>
    </row>
    <row r="10" spans="2:17" x14ac:dyDescent="0.25">
      <c r="B10" s="41"/>
      <c r="C10" s="6"/>
      <c r="D10" s="6"/>
      <c r="E10" s="6"/>
      <c r="F10" s="6"/>
      <c r="G10" s="6"/>
      <c r="H10" s="6"/>
      <c r="I10" s="6"/>
      <c r="J10" s="6"/>
      <c r="K10" s="6"/>
      <c r="L10" s="6"/>
      <c r="M10" s="6"/>
      <c r="N10" s="6"/>
      <c r="O10" s="6"/>
      <c r="P10" s="6"/>
      <c r="Q10" s="42"/>
    </row>
    <row r="11" spans="2:17" x14ac:dyDescent="0.25">
      <c r="B11" s="41"/>
      <c r="C11" s="6"/>
      <c r="D11" s="6"/>
      <c r="E11" s="6"/>
      <c r="F11" s="6"/>
      <c r="G11" s="6"/>
      <c r="H11" s="6"/>
      <c r="I11" s="6"/>
      <c r="J11" s="6"/>
      <c r="K11" s="6"/>
      <c r="L11" s="6"/>
      <c r="M11" s="6"/>
      <c r="N11" s="6"/>
      <c r="O11" s="6"/>
      <c r="P11" s="6"/>
      <c r="Q11" s="42"/>
    </row>
    <row r="12" spans="2:17" ht="15.75" customHeight="1" x14ac:dyDescent="0.25">
      <c r="B12" s="41"/>
      <c r="C12" s="6"/>
      <c r="D12" s="6"/>
      <c r="E12" s="6"/>
      <c r="F12" s="6"/>
      <c r="G12" s="6"/>
      <c r="H12" s="351" t="s">
        <v>75</v>
      </c>
      <c r="I12" s="352"/>
      <c r="J12" s="352"/>
      <c r="K12" s="352"/>
      <c r="L12" s="352"/>
      <c r="M12" s="352"/>
      <c r="N12" s="352"/>
      <c r="O12" s="352"/>
      <c r="P12" s="353"/>
      <c r="Q12" s="42"/>
    </row>
    <row r="13" spans="2:17" ht="15.75" thickBot="1" x14ac:dyDescent="0.3">
      <c r="B13" s="41"/>
      <c r="C13" s="48"/>
      <c r="D13" s="49"/>
      <c r="E13" s="49"/>
      <c r="F13" s="49"/>
      <c r="G13" s="49"/>
      <c r="H13" s="49"/>
      <c r="I13" s="49"/>
      <c r="J13" s="49"/>
      <c r="K13" s="49"/>
      <c r="L13" s="49"/>
      <c r="M13" s="49"/>
      <c r="N13" s="11"/>
      <c r="O13" s="11"/>
      <c r="P13" s="12"/>
      <c r="Q13" s="42"/>
    </row>
    <row r="14" spans="2:17" ht="15" customHeight="1" thickTop="1" x14ac:dyDescent="0.25">
      <c r="B14" s="41"/>
      <c r="C14" s="13"/>
      <c r="D14" s="6"/>
      <c r="E14" s="6"/>
      <c r="F14" s="6"/>
      <c r="G14" s="354" t="s">
        <v>71</v>
      </c>
      <c r="H14" s="355"/>
      <c r="I14" s="355"/>
      <c r="J14" s="355"/>
      <c r="K14" s="355"/>
      <c r="L14" s="355"/>
      <c r="M14" s="355"/>
      <c r="N14" s="355"/>
      <c r="O14" s="356"/>
      <c r="P14" s="51"/>
      <c r="Q14" s="42"/>
    </row>
    <row r="15" spans="2:17" ht="15.75" thickBot="1" x14ac:dyDescent="0.3">
      <c r="B15" s="41"/>
      <c r="C15" s="13"/>
      <c r="D15" s="6"/>
      <c r="E15" s="6"/>
      <c r="F15" s="6"/>
      <c r="G15" s="357"/>
      <c r="H15" s="358"/>
      <c r="I15" s="358"/>
      <c r="J15" s="358"/>
      <c r="K15" s="358"/>
      <c r="L15" s="358"/>
      <c r="M15" s="358"/>
      <c r="N15" s="358"/>
      <c r="O15" s="359"/>
      <c r="P15" s="51"/>
      <c r="Q15" s="42"/>
    </row>
    <row r="16" spans="2:17" ht="15" customHeight="1" thickTop="1" x14ac:dyDescent="0.25">
      <c r="B16" s="41"/>
      <c r="C16" s="50"/>
      <c r="D16" s="47"/>
      <c r="E16" s="47"/>
      <c r="F16" s="47"/>
      <c r="G16" s="47"/>
      <c r="H16" s="47"/>
      <c r="I16" s="47"/>
      <c r="J16" s="47"/>
      <c r="K16" s="47"/>
      <c r="L16" s="47"/>
      <c r="M16" s="47"/>
      <c r="N16" s="47"/>
      <c r="O16" s="6"/>
      <c r="P16" s="14"/>
      <c r="Q16" s="42"/>
    </row>
    <row r="17" spans="2:17" ht="15" customHeight="1" thickBot="1" x14ac:dyDescent="0.3">
      <c r="B17" s="41"/>
      <c r="C17" s="50"/>
      <c r="D17" s="47"/>
      <c r="E17" s="47"/>
      <c r="F17" s="47"/>
      <c r="G17" s="47"/>
      <c r="H17" s="6"/>
      <c r="I17" s="47"/>
      <c r="J17" s="47"/>
      <c r="K17" s="47"/>
      <c r="L17" s="47"/>
      <c r="M17" s="47"/>
      <c r="N17" s="6"/>
      <c r="O17" s="6"/>
      <c r="P17" s="14"/>
      <c r="Q17" s="42"/>
    </row>
    <row r="18" spans="2:17" ht="15" customHeight="1" thickTop="1" x14ac:dyDescent="0.25">
      <c r="B18" s="41"/>
      <c r="C18" s="50"/>
      <c r="D18" s="47"/>
      <c r="E18" s="47"/>
      <c r="F18" s="47"/>
      <c r="G18" s="333" t="s">
        <v>72</v>
      </c>
      <c r="H18" s="334"/>
      <c r="I18" s="334"/>
      <c r="J18" s="334"/>
      <c r="K18" s="334"/>
      <c r="L18" s="334"/>
      <c r="M18" s="334"/>
      <c r="N18" s="334"/>
      <c r="O18" s="335"/>
      <c r="P18" s="14"/>
      <c r="Q18" s="42"/>
    </row>
    <row r="19" spans="2:17" ht="15.75" customHeight="1" thickBot="1" x14ac:dyDescent="0.3">
      <c r="B19" s="41"/>
      <c r="C19" s="50"/>
      <c r="D19" s="47"/>
      <c r="E19" s="47"/>
      <c r="F19" s="47"/>
      <c r="G19" s="336"/>
      <c r="H19" s="337"/>
      <c r="I19" s="337"/>
      <c r="J19" s="337"/>
      <c r="K19" s="337"/>
      <c r="L19" s="337"/>
      <c r="M19" s="337"/>
      <c r="N19" s="337"/>
      <c r="O19" s="338"/>
      <c r="P19" s="14"/>
      <c r="Q19" s="42"/>
    </row>
    <row r="20" spans="2:17" ht="15" customHeight="1" thickTop="1" x14ac:dyDescent="0.25">
      <c r="B20" s="41"/>
      <c r="C20" s="50"/>
      <c r="D20" s="47"/>
      <c r="E20" s="47"/>
      <c r="F20" s="47"/>
      <c r="G20" s="47"/>
      <c r="H20" s="6"/>
      <c r="I20" s="47"/>
      <c r="J20" s="47"/>
      <c r="K20" s="47"/>
      <c r="L20" s="47"/>
      <c r="M20" s="47"/>
      <c r="N20" s="6"/>
      <c r="O20" s="6"/>
      <c r="P20" s="14"/>
      <c r="Q20" s="42"/>
    </row>
    <row r="21" spans="2:17" ht="15" customHeight="1" thickBot="1" x14ac:dyDescent="0.3">
      <c r="B21" s="41"/>
      <c r="C21" s="50"/>
      <c r="D21" s="47"/>
      <c r="E21" s="47"/>
      <c r="F21" s="47"/>
      <c r="G21" s="47"/>
      <c r="H21" s="6"/>
      <c r="I21" s="47"/>
      <c r="J21" s="47"/>
      <c r="K21" s="47"/>
      <c r="L21" s="47"/>
      <c r="M21" s="47"/>
      <c r="N21" s="6"/>
      <c r="O21" s="6"/>
      <c r="P21" s="14"/>
      <c r="Q21" s="42"/>
    </row>
    <row r="22" spans="2:17" ht="15.75" thickTop="1" x14ac:dyDescent="0.25">
      <c r="B22" s="41"/>
      <c r="C22" s="13"/>
      <c r="D22" s="6"/>
      <c r="E22" s="6"/>
      <c r="F22" s="6"/>
      <c r="G22" s="339" t="s">
        <v>73</v>
      </c>
      <c r="H22" s="340"/>
      <c r="I22" s="340"/>
      <c r="J22" s="340"/>
      <c r="K22" s="340"/>
      <c r="L22" s="340"/>
      <c r="M22" s="340"/>
      <c r="N22" s="340"/>
      <c r="O22" s="341"/>
      <c r="P22" s="14"/>
      <c r="Q22" s="42"/>
    </row>
    <row r="23" spans="2:17" ht="15.75" thickBot="1" x14ac:dyDescent="0.3">
      <c r="B23" s="41"/>
      <c r="C23" s="13"/>
      <c r="D23" s="6"/>
      <c r="E23" s="6"/>
      <c r="F23" s="6"/>
      <c r="G23" s="342"/>
      <c r="H23" s="343"/>
      <c r="I23" s="343"/>
      <c r="J23" s="343"/>
      <c r="K23" s="343"/>
      <c r="L23" s="343"/>
      <c r="M23" s="343"/>
      <c r="N23" s="343"/>
      <c r="O23" s="344"/>
      <c r="P23" s="14"/>
      <c r="Q23" s="42"/>
    </row>
    <row r="24" spans="2:17" ht="15.75" thickTop="1" x14ac:dyDescent="0.25">
      <c r="B24" s="41"/>
      <c r="C24" s="13"/>
      <c r="D24" s="6"/>
      <c r="E24" s="6"/>
      <c r="F24" s="6"/>
      <c r="G24" s="6"/>
      <c r="H24" s="6"/>
      <c r="I24" s="6"/>
      <c r="J24" s="6"/>
      <c r="K24" s="6"/>
      <c r="L24" s="6"/>
      <c r="M24" s="6"/>
      <c r="N24" s="6"/>
      <c r="O24" s="6"/>
      <c r="P24" s="14"/>
      <c r="Q24" s="42"/>
    </row>
    <row r="25" spans="2:17" ht="15.75" thickBot="1" x14ac:dyDescent="0.3">
      <c r="B25" s="41"/>
      <c r="C25" s="13"/>
      <c r="D25" s="6"/>
      <c r="E25" s="6"/>
      <c r="F25" s="6"/>
      <c r="G25" s="6"/>
      <c r="H25" s="6"/>
      <c r="I25" s="6"/>
      <c r="J25" s="6"/>
      <c r="K25" s="6"/>
      <c r="L25" s="6"/>
      <c r="M25" s="6"/>
      <c r="N25" s="6"/>
      <c r="O25" s="6"/>
      <c r="P25" s="14"/>
      <c r="Q25" s="42"/>
    </row>
    <row r="26" spans="2:17" ht="15.75" thickTop="1" x14ac:dyDescent="0.25">
      <c r="B26" s="41"/>
      <c r="C26" s="13"/>
      <c r="D26" s="6"/>
      <c r="E26" s="6"/>
      <c r="F26" s="6"/>
      <c r="G26" s="345" t="s">
        <v>74</v>
      </c>
      <c r="H26" s="346"/>
      <c r="I26" s="346"/>
      <c r="J26" s="346"/>
      <c r="K26" s="346"/>
      <c r="L26" s="346"/>
      <c r="M26" s="346"/>
      <c r="N26" s="346"/>
      <c r="O26" s="347"/>
      <c r="P26" s="14"/>
      <c r="Q26" s="42"/>
    </row>
    <row r="27" spans="2:17" ht="15.75" thickBot="1" x14ac:dyDescent="0.3">
      <c r="B27" s="41"/>
      <c r="C27" s="13"/>
      <c r="D27" s="6"/>
      <c r="E27" s="6"/>
      <c r="F27" s="6"/>
      <c r="G27" s="348"/>
      <c r="H27" s="349"/>
      <c r="I27" s="349"/>
      <c r="J27" s="349"/>
      <c r="K27" s="349"/>
      <c r="L27" s="349"/>
      <c r="M27" s="349"/>
      <c r="N27" s="349"/>
      <c r="O27" s="350"/>
      <c r="P27" s="14"/>
      <c r="Q27" s="42"/>
    </row>
    <row r="28" spans="2:17" ht="15.75" thickTop="1" x14ac:dyDescent="0.25">
      <c r="B28" s="41"/>
      <c r="C28" s="15"/>
      <c r="D28" s="16"/>
      <c r="E28" s="16"/>
      <c r="F28" s="16"/>
      <c r="G28" s="16"/>
      <c r="H28" s="16"/>
      <c r="I28" s="16"/>
      <c r="J28" s="16"/>
      <c r="K28" s="16"/>
      <c r="L28" s="16"/>
      <c r="M28" s="16"/>
      <c r="N28" s="16"/>
      <c r="O28" s="16"/>
      <c r="P28" s="17"/>
      <c r="Q28" s="42"/>
    </row>
    <row r="29" spans="2:17" ht="15.75" thickBot="1" x14ac:dyDescent="0.3">
      <c r="B29" s="44"/>
      <c r="C29" s="45"/>
      <c r="D29" s="45"/>
      <c r="E29" s="45"/>
      <c r="F29" s="45"/>
      <c r="G29" s="45"/>
      <c r="H29" s="45"/>
      <c r="I29" s="45"/>
      <c r="J29" s="45"/>
      <c r="K29" s="45"/>
      <c r="L29" s="45"/>
      <c r="M29" s="45"/>
      <c r="N29" s="45"/>
      <c r="O29" s="45"/>
      <c r="P29" s="45"/>
      <c r="Q29" s="46"/>
    </row>
    <row r="30" spans="2:17" ht="15.75" thickTop="1" x14ac:dyDescent="0.25"/>
  </sheetData>
  <mergeCells count="5">
    <mergeCell ref="G18:O19"/>
    <mergeCell ref="G22:O23"/>
    <mergeCell ref="G26:O27"/>
    <mergeCell ref="H12:P12"/>
    <mergeCell ref="G14:O15"/>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B2:I94"/>
  <sheetViews>
    <sheetView showGridLines="0" topLeftCell="A34" zoomScale="55" zoomScaleNormal="55" workbookViewId="0">
      <selection activeCell="A80" sqref="A80:XFD80"/>
    </sheetView>
  </sheetViews>
  <sheetFormatPr baseColWidth="10" defaultRowHeight="15" x14ac:dyDescent="0.25"/>
  <cols>
    <col min="1" max="1" width="4.28515625" style="262" customWidth="1"/>
    <col min="2" max="2" width="65.85546875" style="262" customWidth="1"/>
    <col min="3" max="3" width="15" style="302" customWidth="1"/>
    <col min="4" max="4" width="15.140625" style="262" customWidth="1"/>
    <col min="5" max="6" width="9.28515625" style="262" customWidth="1"/>
    <col min="7" max="8" width="8.85546875" style="262" customWidth="1"/>
    <col min="9" max="256" width="117" style="262" customWidth="1"/>
    <col min="257" max="257" width="4.28515625" style="262" customWidth="1"/>
    <col min="258" max="258" width="64" style="262" customWidth="1"/>
    <col min="259" max="259" width="14.7109375" style="262" customWidth="1"/>
    <col min="260" max="260" width="15.140625" style="262" customWidth="1"/>
    <col min="261" max="262" width="9.28515625" style="262" customWidth="1"/>
    <col min="263" max="264" width="8.85546875" style="262" customWidth="1"/>
    <col min="265" max="512" width="117" style="262" customWidth="1"/>
    <col min="513" max="513" width="4.28515625" style="262" customWidth="1"/>
    <col min="514" max="514" width="64" style="262" customWidth="1"/>
    <col min="515" max="515" width="14.7109375" style="262" customWidth="1"/>
    <col min="516" max="516" width="15.140625" style="262" customWidth="1"/>
    <col min="517" max="518" width="9.28515625" style="262" customWidth="1"/>
    <col min="519" max="520" width="8.85546875" style="262" customWidth="1"/>
    <col min="521" max="768" width="117" style="262" customWidth="1"/>
    <col min="769" max="769" width="4.28515625" style="262" customWidth="1"/>
    <col min="770" max="770" width="64" style="262" customWidth="1"/>
    <col min="771" max="771" width="14.7109375" style="262" customWidth="1"/>
    <col min="772" max="772" width="15.140625" style="262" customWidth="1"/>
    <col min="773" max="774" width="9.28515625" style="262" customWidth="1"/>
    <col min="775" max="776" width="8.85546875" style="262" customWidth="1"/>
    <col min="777" max="1024" width="117" style="262" customWidth="1"/>
    <col min="1025" max="1025" width="4.28515625" style="262" customWidth="1"/>
    <col min="1026" max="1026" width="64" style="262" customWidth="1"/>
    <col min="1027" max="1027" width="14.7109375" style="262" customWidth="1"/>
    <col min="1028" max="1028" width="15.140625" style="262" customWidth="1"/>
    <col min="1029" max="1030" width="9.28515625" style="262" customWidth="1"/>
    <col min="1031" max="1032" width="8.85546875" style="262" customWidth="1"/>
    <col min="1033" max="1280" width="117" style="262" customWidth="1"/>
    <col min="1281" max="1281" width="4.28515625" style="262" customWidth="1"/>
    <col min="1282" max="1282" width="64" style="262" customWidth="1"/>
    <col min="1283" max="1283" width="14.7109375" style="262" customWidth="1"/>
    <col min="1284" max="1284" width="15.140625" style="262" customWidth="1"/>
    <col min="1285" max="1286" width="9.28515625" style="262" customWidth="1"/>
    <col min="1287" max="1288" width="8.85546875" style="262" customWidth="1"/>
    <col min="1289" max="1536" width="117" style="262" customWidth="1"/>
    <col min="1537" max="1537" width="4.28515625" style="262" customWidth="1"/>
    <col min="1538" max="1538" width="64" style="262" customWidth="1"/>
    <col min="1539" max="1539" width="14.7109375" style="262" customWidth="1"/>
    <col min="1540" max="1540" width="15.140625" style="262" customWidth="1"/>
    <col min="1541" max="1542" width="9.28515625" style="262" customWidth="1"/>
    <col min="1543" max="1544" width="8.85546875" style="262" customWidth="1"/>
    <col min="1545" max="1792" width="117" style="262" customWidth="1"/>
    <col min="1793" max="1793" width="4.28515625" style="262" customWidth="1"/>
    <col min="1794" max="1794" width="64" style="262" customWidth="1"/>
    <col min="1795" max="1795" width="14.7109375" style="262" customWidth="1"/>
    <col min="1796" max="1796" width="15.140625" style="262" customWidth="1"/>
    <col min="1797" max="1798" width="9.28515625" style="262" customWidth="1"/>
    <col min="1799" max="1800" width="8.85546875" style="262" customWidth="1"/>
    <col min="1801" max="2048" width="117" style="262" customWidth="1"/>
    <col min="2049" max="2049" width="4.28515625" style="262" customWidth="1"/>
    <col min="2050" max="2050" width="64" style="262" customWidth="1"/>
    <col min="2051" max="2051" width="14.7109375" style="262" customWidth="1"/>
    <col min="2052" max="2052" width="15.140625" style="262" customWidth="1"/>
    <col min="2053" max="2054" width="9.28515625" style="262" customWidth="1"/>
    <col min="2055" max="2056" width="8.85546875" style="262" customWidth="1"/>
    <col min="2057" max="2304" width="117" style="262" customWidth="1"/>
    <col min="2305" max="2305" width="4.28515625" style="262" customWidth="1"/>
    <col min="2306" max="2306" width="64" style="262" customWidth="1"/>
    <col min="2307" max="2307" width="14.7109375" style="262" customWidth="1"/>
    <col min="2308" max="2308" width="15.140625" style="262" customWidth="1"/>
    <col min="2309" max="2310" width="9.28515625" style="262" customWidth="1"/>
    <col min="2311" max="2312" width="8.85546875" style="262" customWidth="1"/>
    <col min="2313" max="2560" width="117" style="262" customWidth="1"/>
    <col min="2561" max="2561" width="4.28515625" style="262" customWidth="1"/>
    <col min="2562" max="2562" width="64" style="262" customWidth="1"/>
    <col min="2563" max="2563" width="14.7109375" style="262" customWidth="1"/>
    <col min="2564" max="2564" width="15.140625" style="262" customWidth="1"/>
    <col min="2565" max="2566" width="9.28515625" style="262" customWidth="1"/>
    <col min="2567" max="2568" width="8.85546875" style="262" customWidth="1"/>
    <col min="2569" max="2816" width="117" style="262" customWidth="1"/>
    <col min="2817" max="2817" width="4.28515625" style="262" customWidth="1"/>
    <col min="2818" max="2818" width="64" style="262" customWidth="1"/>
    <col min="2819" max="2819" width="14.7109375" style="262" customWidth="1"/>
    <col min="2820" max="2820" width="15.140625" style="262" customWidth="1"/>
    <col min="2821" max="2822" width="9.28515625" style="262" customWidth="1"/>
    <col min="2823" max="2824" width="8.85546875" style="262" customWidth="1"/>
    <col min="2825" max="3072" width="117" style="262" customWidth="1"/>
    <col min="3073" max="3073" width="4.28515625" style="262" customWidth="1"/>
    <col min="3074" max="3074" width="64" style="262" customWidth="1"/>
    <col min="3075" max="3075" width="14.7109375" style="262" customWidth="1"/>
    <col min="3076" max="3076" width="15.140625" style="262" customWidth="1"/>
    <col min="3077" max="3078" width="9.28515625" style="262" customWidth="1"/>
    <col min="3079" max="3080" width="8.85546875" style="262" customWidth="1"/>
    <col min="3081" max="3328" width="117" style="262" customWidth="1"/>
    <col min="3329" max="3329" width="4.28515625" style="262" customWidth="1"/>
    <col min="3330" max="3330" width="64" style="262" customWidth="1"/>
    <col min="3331" max="3331" width="14.7109375" style="262" customWidth="1"/>
    <col min="3332" max="3332" width="15.140625" style="262" customWidth="1"/>
    <col min="3333" max="3334" width="9.28515625" style="262" customWidth="1"/>
    <col min="3335" max="3336" width="8.85546875" style="262" customWidth="1"/>
    <col min="3337" max="3584" width="117" style="262" customWidth="1"/>
    <col min="3585" max="3585" width="4.28515625" style="262" customWidth="1"/>
    <col min="3586" max="3586" width="64" style="262" customWidth="1"/>
    <col min="3587" max="3587" width="14.7109375" style="262" customWidth="1"/>
    <col min="3588" max="3588" width="15.140625" style="262" customWidth="1"/>
    <col min="3589" max="3590" width="9.28515625" style="262" customWidth="1"/>
    <col min="3591" max="3592" width="8.85546875" style="262" customWidth="1"/>
    <col min="3593" max="3840" width="117" style="262" customWidth="1"/>
    <col min="3841" max="3841" width="4.28515625" style="262" customWidth="1"/>
    <col min="3842" max="3842" width="64" style="262" customWidth="1"/>
    <col min="3843" max="3843" width="14.7109375" style="262" customWidth="1"/>
    <col min="3844" max="3844" width="15.140625" style="262" customWidth="1"/>
    <col min="3845" max="3846" width="9.28515625" style="262" customWidth="1"/>
    <col min="3847" max="3848" width="8.85546875" style="262" customWidth="1"/>
    <col min="3849" max="4096" width="117" style="262" customWidth="1"/>
    <col min="4097" max="4097" width="4.28515625" style="262" customWidth="1"/>
    <col min="4098" max="4098" width="64" style="262" customWidth="1"/>
    <col min="4099" max="4099" width="14.7109375" style="262" customWidth="1"/>
    <col min="4100" max="4100" width="15.140625" style="262" customWidth="1"/>
    <col min="4101" max="4102" width="9.28515625" style="262" customWidth="1"/>
    <col min="4103" max="4104" width="8.85546875" style="262" customWidth="1"/>
    <col min="4105" max="4352" width="117" style="262" customWidth="1"/>
    <col min="4353" max="4353" width="4.28515625" style="262" customWidth="1"/>
    <col min="4354" max="4354" width="64" style="262" customWidth="1"/>
    <col min="4355" max="4355" width="14.7109375" style="262" customWidth="1"/>
    <col min="4356" max="4356" width="15.140625" style="262" customWidth="1"/>
    <col min="4357" max="4358" width="9.28515625" style="262" customWidth="1"/>
    <col min="4359" max="4360" width="8.85546875" style="262" customWidth="1"/>
    <col min="4361" max="4608" width="117" style="262" customWidth="1"/>
    <col min="4609" max="4609" width="4.28515625" style="262" customWidth="1"/>
    <col min="4610" max="4610" width="64" style="262" customWidth="1"/>
    <col min="4611" max="4611" width="14.7109375" style="262" customWidth="1"/>
    <col min="4612" max="4612" width="15.140625" style="262" customWidth="1"/>
    <col min="4613" max="4614" width="9.28515625" style="262" customWidth="1"/>
    <col min="4615" max="4616" width="8.85546875" style="262" customWidth="1"/>
    <col min="4617" max="4864" width="117" style="262" customWidth="1"/>
    <col min="4865" max="4865" width="4.28515625" style="262" customWidth="1"/>
    <col min="4866" max="4866" width="64" style="262" customWidth="1"/>
    <col min="4867" max="4867" width="14.7109375" style="262" customWidth="1"/>
    <col min="4868" max="4868" width="15.140625" style="262" customWidth="1"/>
    <col min="4869" max="4870" width="9.28515625" style="262" customWidth="1"/>
    <col min="4871" max="4872" width="8.85546875" style="262" customWidth="1"/>
    <col min="4873" max="5120" width="117" style="262" customWidth="1"/>
    <col min="5121" max="5121" width="4.28515625" style="262" customWidth="1"/>
    <col min="5122" max="5122" width="64" style="262" customWidth="1"/>
    <col min="5123" max="5123" width="14.7109375" style="262" customWidth="1"/>
    <col min="5124" max="5124" width="15.140625" style="262" customWidth="1"/>
    <col min="5125" max="5126" width="9.28515625" style="262" customWidth="1"/>
    <col min="5127" max="5128" width="8.85546875" style="262" customWidth="1"/>
    <col min="5129" max="5376" width="117" style="262" customWidth="1"/>
    <col min="5377" max="5377" width="4.28515625" style="262" customWidth="1"/>
    <col min="5378" max="5378" width="64" style="262" customWidth="1"/>
    <col min="5379" max="5379" width="14.7109375" style="262" customWidth="1"/>
    <col min="5380" max="5380" width="15.140625" style="262" customWidth="1"/>
    <col min="5381" max="5382" width="9.28515625" style="262" customWidth="1"/>
    <col min="5383" max="5384" width="8.85546875" style="262" customWidth="1"/>
    <col min="5385" max="5632" width="117" style="262" customWidth="1"/>
    <col min="5633" max="5633" width="4.28515625" style="262" customWidth="1"/>
    <col min="5634" max="5634" width="64" style="262" customWidth="1"/>
    <col min="5635" max="5635" width="14.7109375" style="262" customWidth="1"/>
    <col min="5636" max="5636" width="15.140625" style="262" customWidth="1"/>
    <col min="5637" max="5638" width="9.28515625" style="262" customWidth="1"/>
    <col min="5639" max="5640" width="8.85546875" style="262" customWidth="1"/>
    <col min="5641" max="5888" width="117" style="262" customWidth="1"/>
    <col min="5889" max="5889" width="4.28515625" style="262" customWidth="1"/>
    <col min="5890" max="5890" width="64" style="262" customWidth="1"/>
    <col min="5891" max="5891" width="14.7109375" style="262" customWidth="1"/>
    <col min="5892" max="5892" width="15.140625" style="262" customWidth="1"/>
    <col min="5893" max="5894" width="9.28515625" style="262" customWidth="1"/>
    <col min="5895" max="5896" width="8.85546875" style="262" customWidth="1"/>
    <col min="5897" max="6144" width="117" style="262" customWidth="1"/>
    <col min="6145" max="6145" width="4.28515625" style="262" customWidth="1"/>
    <col min="6146" max="6146" width="64" style="262" customWidth="1"/>
    <col min="6147" max="6147" width="14.7109375" style="262" customWidth="1"/>
    <col min="6148" max="6148" width="15.140625" style="262" customWidth="1"/>
    <col min="6149" max="6150" width="9.28515625" style="262" customWidth="1"/>
    <col min="6151" max="6152" width="8.85546875" style="262" customWidth="1"/>
    <col min="6153" max="6400" width="117" style="262" customWidth="1"/>
    <col min="6401" max="6401" width="4.28515625" style="262" customWidth="1"/>
    <col min="6402" max="6402" width="64" style="262" customWidth="1"/>
    <col min="6403" max="6403" width="14.7109375" style="262" customWidth="1"/>
    <col min="6404" max="6404" width="15.140625" style="262" customWidth="1"/>
    <col min="6405" max="6406" width="9.28515625" style="262" customWidth="1"/>
    <col min="6407" max="6408" width="8.85546875" style="262" customWidth="1"/>
    <col min="6409" max="6656" width="117" style="262" customWidth="1"/>
    <col min="6657" max="6657" width="4.28515625" style="262" customWidth="1"/>
    <col min="6658" max="6658" width="64" style="262" customWidth="1"/>
    <col min="6659" max="6659" width="14.7109375" style="262" customWidth="1"/>
    <col min="6660" max="6660" width="15.140625" style="262" customWidth="1"/>
    <col min="6661" max="6662" width="9.28515625" style="262" customWidth="1"/>
    <col min="6663" max="6664" width="8.85546875" style="262" customWidth="1"/>
    <col min="6665" max="6912" width="117" style="262" customWidth="1"/>
    <col min="6913" max="6913" width="4.28515625" style="262" customWidth="1"/>
    <col min="6914" max="6914" width="64" style="262" customWidth="1"/>
    <col min="6915" max="6915" width="14.7109375" style="262" customWidth="1"/>
    <col min="6916" max="6916" width="15.140625" style="262" customWidth="1"/>
    <col min="6917" max="6918" width="9.28515625" style="262" customWidth="1"/>
    <col min="6919" max="6920" width="8.85546875" style="262" customWidth="1"/>
    <col min="6921" max="7168" width="117" style="262" customWidth="1"/>
    <col min="7169" max="7169" width="4.28515625" style="262" customWidth="1"/>
    <col min="7170" max="7170" width="64" style="262" customWidth="1"/>
    <col min="7171" max="7171" width="14.7109375" style="262" customWidth="1"/>
    <col min="7172" max="7172" width="15.140625" style="262" customWidth="1"/>
    <col min="7173" max="7174" width="9.28515625" style="262" customWidth="1"/>
    <col min="7175" max="7176" width="8.85546875" style="262" customWidth="1"/>
    <col min="7177" max="7424" width="117" style="262" customWidth="1"/>
    <col min="7425" max="7425" width="4.28515625" style="262" customWidth="1"/>
    <col min="7426" max="7426" width="64" style="262" customWidth="1"/>
    <col min="7427" max="7427" width="14.7109375" style="262" customWidth="1"/>
    <col min="7428" max="7428" width="15.140625" style="262" customWidth="1"/>
    <col min="7429" max="7430" width="9.28515625" style="262" customWidth="1"/>
    <col min="7431" max="7432" width="8.85546875" style="262" customWidth="1"/>
    <col min="7433" max="7680" width="117" style="262" customWidth="1"/>
    <col min="7681" max="7681" width="4.28515625" style="262" customWidth="1"/>
    <col min="7682" max="7682" width="64" style="262" customWidth="1"/>
    <col min="7683" max="7683" width="14.7109375" style="262" customWidth="1"/>
    <col min="7684" max="7684" width="15.140625" style="262" customWidth="1"/>
    <col min="7685" max="7686" width="9.28515625" style="262" customWidth="1"/>
    <col min="7687" max="7688" width="8.85546875" style="262" customWidth="1"/>
    <col min="7689" max="7936" width="117" style="262" customWidth="1"/>
    <col min="7937" max="7937" width="4.28515625" style="262" customWidth="1"/>
    <col min="7938" max="7938" width="64" style="262" customWidth="1"/>
    <col min="7939" max="7939" width="14.7109375" style="262" customWidth="1"/>
    <col min="7940" max="7940" width="15.140625" style="262" customWidth="1"/>
    <col min="7941" max="7942" width="9.28515625" style="262" customWidth="1"/>
    <col min="7943" max="7944" width="8.85546875" style="262" customWidth="1"/>
    <col min="7945" max="8192" width="117" style="262" customWidth="1"/>
    <col min="8193" max="8193" width="4.28515625" style="262" customWidth="1"/>
    <col min="8194" max="8194" width="64" style="262" customWidth="1"/>
    <col min="8195" max="8195" width="14.7109375" style="262" customWidth="1"/>
    <col min="8196" max="8196" width="15.140625" style="262" customWidth="1"/>
    <col min="8197" max="8198" width="9.28515625" style="262" customWidth="1"/>
    <col min="8199" max="8200" width="8.85546875" style="262" customWidth="1"/>
    <col min="8201" max="8448" width="117" style="262" customWidth="1"/>
    <col min="8449" max="8449" width="4.28515625" style="262" customWidth="1"/>
    <col min="8450" max="8450" width="64" style="262" customWidth="1"/>
    <col min="8451" max="8451" width="14.7109375" style="262" customWidth="1"/>
    <col min="8452" max="8452" width="15.140625" style="262" customWidth="1"/>
    <col min="8453" max="8454" width="9.28515625" style="262" customWidth="1"/>
    <col min="8455" max="8456" width="8.85546875" style="262" customWidth="1"/>
    <col min="8457" max="8704" width="117" style="262" customWidth="1"/>
    <col min="8705" max="8705" width="4.28515625" style="262" customWidth="1"/>
    <col min="8706" max="8706" width="64" style="262" customWidth="1"/>
    <col min="8707" max="8707" width="14.7109375" style="262" customWidth="1"/>
    <col min="8708" max="8708" width="15.140625" style="262" customWidth="1"/>
    <col min="8709" max="8710" width="9.28515625" style="262" customWidth="1"/>
    <col min="8711" max="8712" width="8.85546875" style="262" customWidth="1"/>
    <col min="8713" max="8960" width="117" style="262" customWidth="1"/>
    <col min="8961" max="8961" width="4.28515625" style="262" customWidth="1"/>
    <col min="8962" max="8962" width="64" style="262" customWidth="1"/>
    <col min="8963" max="8963" width="14.7109375" style="262" customWidth="1"/>
    <col min="8964" max="8964" width="15.140625" style="262" customWidth="1"/>
    <col min="8965" max="8966" width="9.28515625" style="262" customWidth="1"/>
    <col min="8967" max="8968" width="8.85546875" style="262" customWidth="1"/>
    <col min="8969" max="9216" width="117" style="262" customWidth="1"/>
    <col min="9217" max="9217" width="4.28515625" style="262" customWidth="1"/>
    <col min="9218" max="9218" width="64" style="262" customWidth="1"/>
    <col min="9219" max="9219" width="14.7109375" style="262" customWidth="1"/>
    <col min="9220" max="9220" width="15.140625" style="262" customWidth="1"/>
    <col min="9221" max="9222" width="9.28515625" style="262" customWidth="1"/>
    <col min="9223" max="9224" width="8.85546875" style="262" customWidth="1"/>
    <col min="9225" max="9472" width="117" style="262" customWidth="1"/>
    <col min="9473" max="9473" width="4.28515625" style="262" customWidth="1"/>
    <col min="9474" max="9474" width="64" style="262" customWidth="1"/>
    <col min="9475" max="9475" width="14.7109375" style="262" customWidth="1"/>
    <col min="9476" max="9476" width="15.140625" style="262" customWidth="1"/>
    <col min="9477" max="9478" width="9.28515625" style="262" customWidth="1"/>
    <col min="9479" max="9480" width="8.85546875" style="262" customWidth="1"/>
    <col min="9481" max="9728" width="117" style="262" customWidth="1"/>
    <col min="9729" max="9729" width="4.28515625" style="262" customWidth="1"/>
    <col min="9730" max="9730" width="64" style="262" customWidth="1"/>
    <col min="9731" max="9731" width="14.7109375" style="262" customWidth="1"/>
    <col min="9732" max="9732" width="15.140625" style="262" customWidth="1"/>
    <col min="9733" max="9734" width="9.28515625" style="262" customWidth="1"/>
    <col min="9735" max="9736" width="8.85546875" style="262" customWidth="1"/>
    <col min="9737" max="9984" width="117" style="262" customWidth="1"/>
    <col min="9985" max="9985" width="4.28515625" style="262" customWidth="1"/>
    <col min="9986" max="9986" width="64" style="262" customWidth="1"/>
    <col min="9987" max="9987" width="14.7109375" style="262" customWidth="1"/>
    <col min="9988" max="9988" width="15.140625" style="262" customWidth="1"/>
    <col min="9989" max="9990" width="9.28515625" style="262" customWidth="1"/>
    <col min="9991" max="9992" width="8.85546875" style="262" customWidth="1"/>
    <col min="9993" max="10240" width="117" style="262" customWidth="1"/>
    <col min="10241" max="10241" width="4.28515625" style="262" customWidth="1"/>
    <col min="10242" max="10242" width="64" style="262" customWidth="1"/>
    <col min="10243" max="10243" width="14.7109375" style="262" customWidth="1"/>
    <col min="10244" max="10244" width="15.140625" style="262" customWidth="1"/>
    <col min="10245" max="10246" width="9.28515625" style="262" customWidth="1"/>
    <col min="10247" max="10248" width="8.85546875" style="262" customWidth="1"/>
    <col min="10249" max="10496" width="117" style="262" customWidth="1"/>
    <col min="10497" max="10497" width="4.28515625" style="262" customWidth="1"/>
    <col min="10498" max="10498" width="64" style="262" customWidth="1"/>
    <col min="10499" max="10499" width="14.7109375" style="262" customWidth="1"/>
    <col min="10500" max="10500" width="15.140625" style="262" customWidth="1"/>
    <col min="10501" max="10502" width="9.28515625" style="262" customWidth="1"/>
    <col min="10503" max="10504" width="8.85546875" style="262" customWidth="1"/>
    <col min="10505" max="10752" width="117" style="262" customWidth="1"/>
    <col min="10753" max="10753" width="4.28515625" style="262" customWidth="1"/>
    <col min="10754" max="10754" width="64" style="262" customWidth="1"/>
    <col min="10755" max="10755" width="14.7109375" style="262" customWidth="1"/>
    <col min="10756" max="10756" width="15.140625" style="262" customWidth="1"/>
    <col min="10757" max="10758" width="9.28515625" style="262" customWidth="1"/>
    <col min="10759" max="10760" width="8.85546875" style="262" customWidth="1"/>
    <col min="10761" max="11008" width="117" style="262" customWidth="1"/>
    <col min="11009" max="11009" width="4.28515625" style="262" customWidth="1"/>
    <col min="11010" max="11010" width="64" style="262" customWidth="1"/>
    <col min="11011" max="11011" width="14.7109375" style="262" customWidth="1"/>
    <col min="11012" max="11012" width="15.140625" style="262" customWidth="1"/>
    <col min="11013" max="11014" width="9.28515625" style="262" customWidth="1"/>
    <col min="11015" max="11016" width="8.85546875" style="262" customWidth="1"/>
    <col min="11017" max="11264" width="117" style="262" customWidth="1"/>
    <col min="11265" max="11265" width="4.28515625" style="262" customWidth="1"/>
    <col min="11266" max="11266" width="64" style="262" customWidth="1"/>
    <col min="11267" max="11267" width="14.7109375" style="262" customWidth="1"/>
    <col min="11268" max="11268" width="15.140625" style="262" customWidth="1"/>
    <col min="11269" max="11270" width="9.28515625" style="262" customWidth="1"/>
    <col min="11271" max="11272" width="8.85546875" style="262" customWidth="1"/>
    <col min="11273" max="11520" width="117" style="262" customWidth="1"/>
    <col min="11521" max="11521" width="4.28515625" style="262" customWidth="1"/>
    <col min="11522" max="11522" width="64" style="262" customWidth="1"/>
    <col min="11523" max="11523" width="14.7109375" style="262" customWidth="1"/>
    <col min="11524" max="11524" width="15.140625" style="262" customWidth="1"/>
    <col min="11525" max="11526" width="9.28515625" style="262" customWidth="1"/>
    <col min="11527" max="11528" width="8.85546875" style="262" customWidth="1"/>
    <col min="11529" max="11776" width="117" style="262" customWidth="1"/>
    <col min="11777" max="11777" width="4.28515625" style="262" customWidth="1"/>
    <col min="11778" max="11778" width="64" style="262" customWidth="1"/>
    <col min="11779" max="11779" width="14.7109375" style="262" customWidth="1"/>
    <col min="11780" max="11780" width="15.140625" style="262" customWidth="1"/>
    <col min="11781" max="11782" width="9.28515625" style="262" customWidth="1"/>
    <col min="11783" max="11784" width="8.85546875" style="262" customWidth="1"/>
    <col min="11785" max="12032" width="117" style="262" customWidth="1"/>
    <col min="12033" max="12033" width="4.28515625" style="262" customWidth="1"/>
    <col min="12034" max="12034" width="64" style="262" customWidth="1"/>
    <col min="12035" max="12035" width="14.7109375" style="262" customWidth="1"/>
    <col min="12036" max="12036" width="15.140625" style="262" customWidth="1"/>
    <col min="12037" max="12038" width="9.28515625" style="262" customWidth="1"/>
    <col min="12039" max="12040" width="8.85546875" style="262" customWidth="1"/>
    <col min="12041" max="12288" width="117" style="262" customWidth="1"/>
    <col min="12289" max="12289" width="4.28515625" style="262" customWidth="1"/>
    <col min="12290" max="12290" width="64" style="262" customWidth="1"/>
    <col min="12291" max="12291" width="14.7109375" style="262" customWidth="1"/>
    <col min="12292" max="12292" width="15.140625" style="262" customWidth="1"/>
    <col min="12293" max="12294" width="9.28515625" style="262" customWidth="1"/>
    <col min="12295" max="12296" width="8.85546875" style="262" customWidth="1"/>
    <col min="12297" max="12544" width="117" style="262" customWidth="1"/>
    <col min="12545" max="12545" width="4.28515625" style="262" customWidth="1"/>
    <col min="12546" max="12546" width="64" style="262" customWidth="1"/>
    <col min="12547" max="12547" width="14.7109375" style="262" customWidth="1"/>
    <col min="12548" max="12548" width="15.140625" style="262" customWidth="1"/>
    <col min="12549" max="12550" width="9.28515625" style="262" customWidth="1"/>
    <col min="12551" max="12552" width="8.85546875" style="262" customWidth="1"/>
    <col min="12553" max="12800" width="117" style="262" customWidth="1"/>
    <col min="12801" max="12801" width="4.28515625" style="262" customWidth="1"/>
    <col min="12802" max="12802" width="64" style="262" customWidth="1"/>
    <col min="12803" max="12803" width="14.7109375" style="262" customWidth="1"/>
    <col min="12804" max="12804" width="15.140625" style="262" customWidth="1"/>
    <col min="12805" max="12806" width="9.28515625" style="262" customWidth="1"/>
    <col min="12807" max="12808" width="8.85546875" style="262" customWidth="1"/>
    <col min="12809" max="13056" width="117" style="262" customWidth="1"/>
    <col min="13057" max="13057" width="4.28515625" style="262" customWidth="1"/>
    <col min="13058" max="13058" width="64" style="262" customWidth="1"/>
    <col min="13059" max="13059" width="14.7109375" style="262" customWidth="1"/>
    <col min="13060" max="13060" width="15.140625" style="262" customWidth="1"/>
    <col min="13061" max="13062" width="9.28515625" style="262" customWidth="1"/>
    <col min="13063" max="13064" width="8.85546875" style="262" customWidth="1"/>
    <col min="13065" max="13312" width="117" style="262" customWidth="1"/>
    <col min="13313" max="13313" width="4.28515625" style="262" customWidth="1"/>
    <col min="13314" max="13314" width="64" style="262" customWidth="1"/>
    <col min="13315" max="13315" width="14.7109375" style="262" customWidth="1"/>
    <col min="13316" max="13316" width="15.140625" style="262" customWidth="1"/>
    <col min="13317" max="13318" width="9.28515625" style="262" customWidth="1"/>
    <col min="13319" max="13320" width="8.85546875" style="262" customWidth="1"/>
    <col min="13321" max="13568" width="117" style="262" customWidth="1"/>
    <col min="13569" max="13569" width="4.28515625" style="262" customWidth="1"/>
    <col min="13570" max="13570" width="64" style="262" customWidth="1"/>
    <col min="13571" max="13571" width="14.7109375" style="262" customWidth="1"/>
    <col min="13572" max="13572" width="15.140625" style="262" customWidth="1"/>
    <col min="13573" max="13574" width="9.28515625" style="262" customWidth="1"/>
    <col min="13575" max="13576" width="8.85546875" style="262" customWidth="1"/>
    <col min="13577" max="13824" width="117" style="262" customWidth="1"/>
    <col min="13825" max="13825" width="4.28515625" style="262" customWidth="1"/>
    <col min="13826" max="13826" width="64" style="262" customWidth="1"/>
    <col min="13827" max="13827" width="14.7109375" style="262" customWidth="1"/>
    <col min="13828" max="13828" width="15.140625" style="262" customWidth="1"/>
    <col min="13829" max="13830" width="9.28515625" style="262" customWidth="1"/>
    <col min="13831" max="13832" width="8.85546875" style="262" customWidth="1"/>
    <col min="13833" max="14080" width="117" style="262" customWidth="1"/>
    <col min="14081" max="14081" width="4.28515625" style="262" customWidth="1"/>
    <col min="14082" max="14082" width="64" style="262" customWidth="1"/>
    <col min="14083" max="14083" width="14.7109375" style="262" customWidth="1"/>
    <col min="14084" max="14084" width="15.140625" style="262" customWidth="1"/>
    <col min="14085" max="14086" width="9.28515625" style="262" customWidth="1"/>
    <col min="14087" max="14088" width="8.85546875" style="262" customWidth="1"/>
    <col min="14089" max="14336" width="117" style="262" customWidth="1"/>
    <col min="14337" max="14337" width="4.28515625" style="262" customWidth="1"/>
    <col min="14338" max="14338" width="64" style="262" customWidth="1"/>
    <col min="14339" max="14339" width="14.7109375" style="262" customWidth="1"/>
    <col min="14340" max="14340" width="15.140625" style="262" customWidth="1"/>
    <col min="14341" max="14342" width="9.28515625" style="262" customWidth="1"/>
    <col min="14343" max="14344" width="8.85546875" style="262" customWidth="1"/>
    <col min="14345" max="14592" width="117" style="262" customWidth="1"/>
    <col min="14593" max="14593" width="4.28515625" style="262" customWidth="1"/>
    <col min="14594" max="14594" width="64" style="262" customWidth="1"/>
    <col min="14595" max="14595" width="14.7109375" style="262" customWidth="1"/>
    <col min="14596" max="14596" width="15.140625" style="262" customWidth="1"/>
    <col min="14597" max="14598" width="9.28515625" style="262" customWidth="1"/>
    <col min="14599" max="14600" width="8.85546875" style="262" customWidth="1"/>
    <col min="14601" max="14848" width="117" style="262" customWidth="1"/>
    <col min="14849" max="14849" width="4.28515625" style="262" customWidth="1"/>
    <col min="14850" max="14850" width="64" style="262" customWidth="1"/>
    <col min="14851" max="14851" width="14.7109375" style="262" customWidth="1"/>
    <col min="14852" max="14852" width="15.140625" style="262" customWidth="1"/>
    <col min="14853" max="14854" width="9.28515625" style="262" customWidth="1"/>
    <col min="14855" max="14856" width="8.85546875" style="262" customWidth="1"/>
    <col min="14857" max="15104" width="117" style="262" customWidth="1"/>
    <col min="15105" max="15105" width="4.28515625" style="262" customWidth="1"/>
    <col min="15106" max="15106" width="64" style="262" customWidth="1"/>
    <col min="15107" max="15107" width="14.7109375" style="262" customWidth="1"/>
    <col min="15108" max="15108" width="15.140625" style="262" customWidth="1"/>
    <col min="15109" max="15110" width="9.28515625" style="262" customWidth="1"/>
    <col min="15111" max="15112" width="8.85546875" style="262" customWidth="1"/>
    <col min="15113" max="15360" width="117" style="262" customWidth="1"/>
    <col min="15361" max="15361" width="4.28515625" style="262" customWidth="1"/>
    <col min="15362" max="15362" width="64" style="262" customWidth="1"/>
    <col min="15363" max="15363" width="14.7109375" style="262" customWidth="1"/>
    <col min="15364" max="15364" width="15.140625" style="262" customWidth="1"/>
    <col min="15365" max="15366" width="9.28515625" style="262" customWidth="1"/>
    <col min="15367" max="15368" width="8.85546875" style="262" customWidth="1"/>
    <col min="15369" max="15616" width="117" style="262" customWidth="1"/>
    <col min="15617" max="15617" width="4.28515625" style="262" customWidth="1"/>
    <col min="15618" max="15618" width="64" style="262" customWidth="1"/>
    <col min="15619" max="15619" width="14.7109375" style="262" customWidth="1"/>
    <col min="15620" max="15620" width="15.140625" style="262" customWidth="1"/>
    <col min="15621" max="15622" width="9.28515625" style="262" customWidth="1"/>
    <col min="15623" max="15624" width="8.85546875" style="262" customWidth="1"/>
    <col min="15625" max="15872" width="117" style="262" customWidth="1"/>
    <col min="15873" max="15873" width="4.28515625" style="262" customWidth="1"/>
    <col min="15874" max="15874" width="64" style="262" customWidth="1"/>
    <col min="15875" max="15875" width="14.7109375" style="262" customWidth="1"/>
    <col min="15876" max="15876" width="15.140625" style="262" customWidth="1"/>
    <col min="15877" max="15878" width="9.28515625" style="262" customWidth="1"/>
    <col min="15879" max="15880" width="8.85546875" style="262" customWidth="1"/>
    <col min="15881" max="16128" width="117" style="262" customWidth="1"/>
    <col min="16129" max="16129" width="4.28515625" style="262" customWidth="1"/>
    <col min="16130" max="16130" width="64" style="262" customWidth="1"/>
    <col min="16131" max="16131" width="14.7109375" style="262" customWidth="1"/>
    <col min="16132" max="16132" width="15.140625" style="262" customWidth="1"/>
    <col min="16133" max="16134" width="9.28515625" style="262" customWidth="1"/>
    <col min="16135" max="16136" width="8.85546875" style="262" customWidth="1"/>
    <col min="16137" max="16384" width="117" style="262" customWidth="1"/>
  </cols>
  <sheetData>
    <row r="2" spans="2:9" x14ac:dyDescent="0.25">
      <c r="B2" s="307" t="s">
        <v>409</v>
      </c>
      <c r="C2" s="303"/>
      <c r="D2"/>
      <c r="E2"/>
      <c r="F2"/>
      <c r="G2"/>
      <c r="H2"/>
      <c r="I2"/>
    </row>
    <row r="3" spans="2:9" x14ac:dyDescent="0.25">
      <c r="B3" s="307" t="s">
        <v>436</v>
      </c>
      <c r="C3" s="303" t="s">
        <v>434</v>
      </c>
      <c r="D3"/>
      <c r="E3"/>
      <c r="F3"/>
      <c r="G3"/>
      <c r="H3"/>
      <c r="I3"/>
    </row>
    <row r="4" spans="2:9" ht="45" x14ac:dyDescent="0.25">
      <c r="B4" s="299" t="s">
        <v>108</v>
      </c>
      <c r="C4" s="303">
        <v>0.98571428571428577</v>
      </c>
      <c r="D4"/>
      <c r="E4"/>
      <c r="F4"/>
      <c r="G4"/>
      <c r="H4"/>
      <c r="I4"/>
    </row>
    <row r="5" spans="2:9" ht="30" x14ac:dyDescent="0.25">
      <c r="B5" s="300" t="s">
        <v>435</v>
      </c>
      <c r="C5" s="304"/>
      <c r="D5"/>
      <c r="E5"/>
      <c r="F5"/>
      <c r="G5"/>
      <c r="H5"/>
      <c r="I5"/>
    </row>
    <row r="6" spans="2:9" ht="45" x14ac:dyDescent="0.25">
      <c r="B6" s="300" t="s">
        <v>103</v>
      </c>
      <c r="C6" s="304">
        <v>1</v>
      </c>
      <c r="D6"/>
      <c r="E6"/>
      <c r="F6"/>
      <c r="G6"/>
      <c r="H6"/>
      <c r="I6"/>
    </row>
    <row r="7" spans="2:9" x14ac:dyDescent="0.25">
      <c r="B7" s="300" t="s">
        <v>29</v>
      </c>
      <c r="C7" s="304">
        <v>0.96638398763256195</v>
      </c>
      <c r="D7"/>
      <c r="E7"/>
      <c r="F7"/>
      <c r="G7"/>
      <c r="H7"/>
      <c r="I7"/>
    </row>
    <row r="8" spans="2:9" ht="30" x14ac:dyDescent="0.25">
      <c r="B8" s="300" t="s">
        <v>27</v>
      </c>
      <c r="C8" s="304">
        <v>0.93269999999999986</v>
      </c>
      <c r="D8"/>
      <c r="E8"/>
      <c r="F8"/>
      <c r="G8"/>
      <c r="H8"/>
      <c r="I8"/>
    </row>
    <row r="9" spans="2:9" x14ac:dyDescent="0.25">
      <c r="B9" s="301" t="s">
        <v>390</v>
      </c>
      <c r="C9" s="305">
        <v>0.9598287713505913</v>
      </c>
      <c r="D9"/>
      <c r="E9"/>
      <c r="F9"/>
      <c r="G9"/>
      <c r="H9"/>
      <c r="I9"/>
    </row>
    <row r="10" spans="2:9" x14ac:dyDescent="0.25">
      <c r="B10" s="298"/>
      <c r="C10" s="306"/>
      <c r="D10"/>
      <c r="E10"/>
      <c r="F10"/>
      <c r="G10"/>
      <c r="H10"/>
      <c r="I10"/>
    </row>
    <row r="11" spans="2:9" x14ac:dyDescent="0.25">
      <c r="B11" s="298"/>
      <c r="C11" s="306"/>
      <c r="D11"/>
      <c r="E11"/>
      <c r="F11"/>
      <c r="G11"/>
      <c r="H11"/>
      <c r="I11"/>
    </row>
    <row r="12" spans="2:9" x14ac:dyDescent="0.25">
      <c r="B12" s="298"/>
      <c r="C12" s="306"/>
      <c r="D12"/>
      <c r="E12"/>
      <c r="F12"/>
      <c r="G12"/>
      <c r="H12"/>
      <c r="I12"/>
    </row>
    <row r="13" spans="2:9" x14ac:dyDescent="0.25">
      <c r="B13" s="298"/>
      <c r="C13" s="306"/>
      <c r="D13"/>
      <c r="E13"/>
      <c r="F13"/>
      <c r="G13"/>
      <c r="H13"/>
      <c r="I13"/>
    </row>
    <row r="14" spans="2:9" x14ac:dyDescent="0.25">
      <c r="B14" s="298"/>
      <c r="C14" s="306"/>
      <c r="D14"/>
      <c r="E14"/>
      <c r="F14"/>
      <c r="G14"/>
      <c r="H14"/>
      <c r="I14"/>
    </row>
    <row r="15" spans="2:9" x14ac:dyDescent="0.25">
      <c r="B15" s="298"/>
      <c r="C15" s="306"/>
      <c r="D15"/>
      <c r="E15"/>
      <c r="F15"/>
      <c r="G15"/>
      <c r="H15"/>
      <c r="I15"/>
    </row>
    <row r="16" spans="2:9" x14ac:dyDescent="0.25">
      <c r="B16" s="307" t="s">
        <v>409</v>
      </c>
      <c r="C16" s="303"/>
      <c r="D16"/>
      <c r="E16"/>
      <c r="F16"/>
      <c r="G16"/>
      <c r="H16"/>
      <c r="I16"/>
    </row>
    <row r="17" spans="2:9" x14ac:dyDescent="0.25">
      <c r="B17" s="307" t="s">
        <v>80</v>
      </c>
      <c r="C17" s="303" t="s">
        <v>434</v>
      </c>
      <c r="D17"/>
      <c r="E17"/>
      <c r="F17"/>
      <c r="G17"/>
      <c r="H17"/>
      <c r="I17"/>
    </row>
    <row r="18" spans="2:9" x14ac:dyDescent="0.25">
      <c r="B18" s="299" t="s">
        <v>392</v>
      </c>
      <c r="C18" s="303">
        <v>0.90107692307692311</v>
      </c>
      <c r="D18"/>
      <c r="E18"/>
      <c r="F18"/>
      <c r="G18"/>
      <c r="H18"/>
      <c r="I18"/>
    </row>
    <row r="19" spans="2:9" x14ac:dyDescent="0.25">
      <c r="B19" s="300" t="s">
        <v>9</v>
      </c>
      <c r="C19" s="304">
        <v>0.99596923233258972</v>
      </c>
      <c r="D19"/>
      <c r="E19"/>
      <c r="F19"/>
      <c r="G19"/>
      <c r="H19"/>
      <c r="I19"/>
    </row>
    <row r="20" spans="2:9" x14ac:dyDescent="0.25">
      <c r="B20" s="300" t="s">
        <v>13</v>
      </c>
      <c r="C20" s="304">
        <v>1</v>
      </c>
      <c r="D20"/>
      <c r="E20"/>
      <c r="F20"/>
      <c r="G20"/>
      <c r="H20"/>
      <c r="I20"/>
    </row>
    <row r="21" spans="2:9" x14ac:dyDescent="0.25">
      <c r="B21" s="300" t="s">
        <v>12</v>
      </c>
      <c r="C21" s="304">
        <v>1</v>
      </c>
      <c r="D21"/>
      <c r="E21"/>
      <c r="F21"/>
      <c r="G21"/>
      <c r="H21"/>
      <c r="I21"/>
    </row>
    <row r="22" spans="2:9" x14ac:dyDescent="0.25">
      <c r="B22" s="300" t="s">
        <v>17</v>
      </c>
      <c r="C22" s="304">
        <v>1</v>
      </c>
      <c r="D22"/>
      <c r="E22"/>
      <c r="F22"/>
      <c r="G22"/>
      <c r="H22"/>
      <c r="I22"/>
    </row>
    <row r="23" spans="2:9" x14ac:dyDescent="0.25">
      <c r="B23" s="300" t="s">
        <v>22</v>
      </c>
      <c r="C23" s="304">
        <v>0.95266666666666666</v>
      </c>
      <c r="D23"/>
      <c r="E23"/>
      <c r="F23"/>
      <c r="G23"/>
      <c r="H23"/>
      <c r="I23"/>
    </row>
    <row r="24" spans="2:9" x14ac:dyDescent="0.25">
      <c r="B24" s="300" t="s">
        <v>10</v>
      </c>
      <c r="C24" s="304">
        <v>0.98433333333333328</v>
      </c>
      <c r="D24"/>
      <c r="E24"/>
      <c r="F24"/>
      <c r="G24"/>
      <c r="H24"/>
      <c r="I24"/>
    </row>
    <row r="25" spans="2:9" x14ac:dyDescent="0.25">
      <c r="B25" s="300" t="s">
        <v>391</v>
      </c>
      <c r="C25" s="304">
        <v>0.99333333333333329</v>
      </c>
      <c r="D25"/>
      <c r="E25"/>
      <c r="F25"/>
      <c r="G25"/>
      <c r="H25"/>
      <c r="I25"/>
    </row>
    <row r="26" spans="2:9" x14ac:dyDescent="0.25">
      <c r="B26" s="300" t="s">
        <v>21</v>
      </c>
      <c r="C26" s="304">
        <v>0.9506</v>
      </c>
      <c r="D26"/>
      <c r="E26"/>
      <c r="F26"/>
      <c r="G26"/>
      <c r="H26"/>
      <c r="I26"/>
    </row>
    <row r="27" spans="2:9" x14ac:dyDescent="0.25">
      <c r="B27" s="300" t="s">
        <v>20</v>
      </c>
      <c r="C27" s="304">
        <v>0.76500000000000001</v>
      </c>
      <c r="D27"/>
      <c r="E27"/>
      <c r="F27"/>
      <c r="G27"/>
      <c r="H27"/>
      <c r="I27"/>
    </row>
    <row r="28" spans="2:9" x14ac:dyDescent="0.25">
      <c r="B28" s="300" t="s">
        <v>18</v>
      </c>
      <c r="C28" s="304">
        <v>1</v>
      </c>
      <c r="D28"/>
      <c r="E28"/>
      <c r="F28"/>
      <c r="G28"/>
      <c r="H28"/>
      <c r="I28"/>
    </row>
    <row r="29" spans="2:9" x14ac:dyDescent="0.25">
      <c r="B29" s="300" t="s">
        <v>23</v>
      </c>
      <c r="C29" s="304">
        <v>1</v>
      </c>
      <c r="D29"/>
      <c r="E29"/>
      <c r="F29"/>
      <c r="G29"/>
      <c r="H29"/>
      <c r="I29"/>
    </row>
    <row r="30" spans="2:9" x14ac:dyDescent="0.25">
      <c r="B30" s="300" t="s">
        <v>15</v>
      </c>
      <c r="C30" s="304">
        <v>0.94666666666666666</v>
      </c>
      <c r="D30"/>
      <c r="E30"/>
      <c r="F30"/>
      <c r="G30"/>
      <c r="H30"/>
      <c r="I30"/>
    </row>
    <row r="31" spans="2:9" x14ac:dyDescent="0.25">
      <c r="B31" s="300" t="s">
        <v>26</v>
      </c>
      <c r="C31" s="304">
        <v>0.96950000000000003</v>
      </c>
      <c r="D31"/>
      <c r="E31"/>
      <c r="F31"/>
      <c r="G31"/>
      <c r="H31"/>
      <c r="I31"/>
    </row>
    <row r="32" spans="2:9" x14ac:dyDescent="0.25">
      <c r="B32" s="300" t="s">
        <v>25</v>
      </c>
      <c r="C32" s="304"/>
      <c r="D32"/>
      <c r="E32"/>
      <c r="F32"/>
      <c r="G32"/>
      <c r="H32"/>
      <c r="I32"/>
    </row>
    <row r="33" spans="2:9" x14ac:dyDescent="0.25">
      <c r="B33" s="301" t="s">
        <v>390</v>
      </c>
      <c r="C33" s="305">
        <v>0.9598287713505913</v>
      </c>
      <c r="D33"/>
      <c r="E33"/>
      <c r="F33"/>
      <c r="G33"/>
      <c r="H33"/>
      <c r="I33"/>
    </row>
    <row r="34" spans="2:9" x14ac:dyDescent="0.25">
      <c r="B34" s="298"/>
      <c r="C34" s="306"/>
      <c r="D34"/>
      <c r="E34"/>
      <c r="F34"/>
      <c r="G34"/>
      <c r="H34"/>
      <c r="I34"/>
    </row>
    <row r="35" spans="2:9" x14ac:dyDescent="0.25">
      <c r="B35" s="307" t="s">
        <v>409</v>
      </c>
      <c r="C35" s="303"/>
      <c r="D35"/>
      <c r="E35"/>
      <c r="F35"/>
      <c r="G35"/>
      <c r="H35"/>
      <c r="I35"/>
    </row>
    <row r="36" spans="2:9" x14ac:dyDescent="0.25">
      <c r="B36" s="307" t="s">
        <v>437</v>
      </c>
      <c r="C36" s="303" t="s">
        <v>434</v>
      </c>
      <c r="D36"/>
      <c r="E36"/>
      <c r="F36"/>
      <c r="G36"/>
      <c r="H36"/>
      <c r="I36"/>
    </row>
    <row r="37" spans="2:9" x14ac:dyDescent="0.25">
      <c r="B37" s="299" t="s">
        <v>406</v>
      </c>
      <c r="C37" s="303">
        <v>0.92849999999999999</v>
      </c>
    </row>
    <row r="38" spans="2:9" x14ac:dyDescent="0.25">
      <c r="B38" s="300" t="s">
        <v>418</v>
      </c>
      <c r="C38" s="304"/>
    </row>
    <row r="39" spans="2:9" x14ac:dyDescent="0.25">
      <c r="B39" s="300" t="s">
        <v>438</v>
      </c>
      <c r="C39" s="304"/>
    </row>
    <row r="40" spans="2:9" x14ac:dyDescent="0.25">
      <c r="B40" s="300" t="s">
        <v>399</v>
      </c>
      <c r="C40" s="304">
        <v>0.91846153846153844</v>
      </c>
    </row>
    <row r="41" spans="2:9" x14ac:dyDescent="0.25">
      <c r="B41" s="300" t="s">
        <v>411</v>
      </c>
      <c r="C41" s="304">
        <v>1</v>
      </c>
    </row>
    <row r="42" spans="2:9" x14ac:dyDescent="0.25">
      <c r="B42" s="300" t="s">
        <v>412</v>
      </c>
      <c r="C42" s="304">
        <v>1</v>
      </c>
    </row>
    <row r="43" spans="2:9" x14ac:dyDescent="0.25">
      <c r="B43" s="300" t="s">
        <v>413</v>
      </c>
      <c r="C43" s="304">
        <v>1</v>
      </c>
    </row>
    <row r="44" spans="2:9" x14ac:dyDescent="0.25">
      <c r="B44" s="300" t="s">
        <v>414</v>
      </c>
      <c r="C44" s="304">
        <v>0.96699999999999997</v>
      </c>
    </row>
    <row r="45" spans="2:9" x14ac:dyDescent="0.25">
      <c r="B45" s="300" t="s">
        <v>395</v>
      </c>
      <c r="C45" s="304">
        <v>1</v>
      </c>
    </row>
    <row r="46" spans="2:9" x14ac:dyDescent="0.25">
      <c r="B46" s="300" t="s">
        <v>401</v>
      </c>
      <c r="C46" s="304">
        <v>0.93285714285714294</v>
      </c>
    </row>
    <row r="47" spans="2:9" x14ac:dyDescent="0.25">
      <c r="B47" s="300" t="s">
        <v>415</v>
      </c>
      <c r="C47" s="304">
        <v>0.95266666666666666</v>
      </c>
    </row>
    <row r="48" spans="2:9" x14ac:dyDescent="0.25">
      <c r="B48" s="300" t="s">
        <v>416</v>
      </c>
      <c r="C48" s="304">
        <v>1</v>
      </c>
    </row>
    <row r="49" spans="2:3" x14ac:dyDescent="0.25">
      <c r="B49" s="300" t="s">
        <v>417</v>
      </c>
      <c r="C49" s="304">
        <v>0.94300000000000006</v>
      </c>
    </row>
    <row r="50" spans="2:3" x14ac:dyDescent="0.25">
      <c r="B50" s="300" t="s">
        <v>407</v>
      </c>
      <c r="C50" s="304">
        <v>0.99299999999999999</v>
      </c>
    </row>
    <row r="51" spans="2:3" x14ac:dyDescent="0.25">
      <c r="B51" s="300" t="s">
        <v>398</v>
      </c>
      <c r="C51" s="304">
        <v>0.98935192424944218</v>
      </c>
    </row>
    <row r="52" spans="2:3" x14ac:dyDescent="0.25">
      <c r="B52" s="300" t="s">
        <v>397</v>
      </c>
      <c r="C52" s="304">
        <v>1</v>
      </c>
    </row>
    <row r="53" spans="2:3" x14ac:dyDescent="0.25">
      <c r="B53" s="300" t="s">
        <v>400</v>
      </c>
      <c r="C53" s="304"/>
    </row>
    <row r="54" spans="2:3" x14ac:dyDescent="0.25">
      <c r="B54" s="300" t="s">
        <v>393</v>
      </c>
      <c r="C54" s="304"/>
    </row>
    <row r="55" spans="2:3" x14ac:dyDescent="0.25">
      <c r="B55" s="300" t="s">
        <v>420</v>
      </c>
      <c r="C55" s="304">
        <v>0.9</v>
      </c>
    </row>
    <row r="56" spans="2:3" x14ac:dyDescent="0.25">
      <c r="B56" s="300" t="s">
        <v>394</v>
      </c>
      <c r="C56" s="304">
        <v>0.99</v>
      </c>
    </row>
    <row r="57" spans="2:3" x14ac:dyDescent="0.25">
      <c r="B57" s="301" t="s">
        <v>390</v>
      </c>
      <c r="C57" s="305">
        <v>0.9598287713505913</v>
      </c>
    </row>
    <row r="59" spans="2:3" x14ac:dyDescent="0.25">
      <c r="B59" s="307" t="s">
        <v>409</v>
      </c>
      <c r="C59" s="303"/>
    </row>
    <row r="60" spans="2:3" x14ac:dyDescent="0.25">
      <c r="B60" s="307" t="s">
        <v>433</v>
      </c>
      <c r="C60" s="303" t="s">
        <v>434</v>
      </c>
    </row>
    <row r="61" spans="2:3" x14ac:dyDescent="0.25">
      <c r="B61" s="299" t="s">
        <v>402</v>
      </c>
      <c r="C61" s="303">
        <v>0.96115384615384591</v>
      </c>
    </row>
    <row r="62" spans="2:3" x14ac:dyDescent="0.25">
      <c r="B62" s="300" t="s">
        <v>403</v>
      </c>
      <c r="C62" s="304">
        <v>0.96950000000000003</v>
      </c>
    </row>
    <row r="63" spans="2:3" x14ac:dyDescent="0.25">
      <c r="B63" s="300" t="s">
        <v>404</v>
      </c>
      <c r="C63" s="304">
        <v>0.99209059933283761</v>
      </c>
    </row>
    <row r="64" spans="2:3" x14ac:dyDescent="0.25">
      <c r="B64" s="300" t="s">
        <v>405</v>
      </c>
      <c r="C64" s="304">
        <v>0.94644444444444442</v>
      </c>
    </row>
    <row r="65" spans="2:4" x14ac:dyDescent="0.25">
      <c r="B65" s="301" t="s">
        <v>390</v>
      </c>
      <c r="C65" s="305">
        <v>0.9598287713505913</v>
      </c>
    </row>
    <row r="66" spans="2:4" x14ac:dyDescent="0.25">
      <c r="B66" s="298"/>
      <c r="C66" s="306"/>
    </row>
    <row r="70" spans="2:4" x14ac:dyDescent="0.25">
      <c r="B70" s="307" t="s">
        <v>409</v>
      </c>
      <c r="C70" s="309"/>
      <c r="D70"/>
    </row>
    <row r="71" spans="2:4" x14ac:dyDescent="0.25">
      <c r="B71" s="307" t="s">
        <v>81</v>
      </c>
      <c r="C71" s="308" t="s">
        <v>434</v>
      </c>
      <c r="D71"/>
    </row>
    <row r="72" spans="2:4" x14ac:dyDescent="0.25">
      <c r="B72" s="299" t="s">
        <v>422</v>
      </c>
      <c r="C72" s="303">
        <v>0.8571428571428571</v>
      </c>
      <c r="D72"/>
    </row>
    <row r="73" spans="2:4" x14ac:dyDescent="0.25">
      <c r="B73" s="300" t="s">
        <v>423</v>
      </c>
      <c r="C73" s="304">
        <v>1</v>
      </c>
      <c r="D73"/>
    </row>
    <row r="74" spans="2:4" x14ac:dyDescent="0.25">
      <c r="B74" s="300" t="s">
        <v>424</v>
      </c>
      <c r="C74" s="304">
        <v>1</v>
      </c>
      <c r="D74"/>
    </row>
    <row r="75" spans="2:4" x14ac:dyDescent="0.25">
      <c r="B75" s="300" t="s">
        <v>425</v>
      </c>
      <c r="C75" s="304"/>
      <c r="D75"/>
    </row>
    <row r="76" spans="2:4" x14ac:dyDescent="0.25">
      <c r="B76" s="300" t="s">
        <v>426</v>
      </c>
      <c r="C76" s="304">
        <v>1</v>
      </c>
      <c r="D76"/>
    </row>
    <row r="77" spans="2:4" x14ac:dyDescent="0.25">
      <c r="B77" s="300" t="s">
        <v>427</v>
      </c>
      <c r="C77" s="304">
        <v>0.90737500000000004</v>
      </c>
      <c r="D77"/>
    </row>
    <row r="78" spans="2:4" x14ac:dyDescent="0.25">
      <c r="B78" s="300" t="s">
        <v>428</v>
      </c>
      <c r="C78" s="304">
        <v>1</v>
      </c>
      <c r="D78"/>
    </row>
    <row r="79" spans="2:4" x14ac:dyDescent="0.25">
      <c r="B79" s="300" t="s">
        <v>429</v>
      </c>
      <c r="C79" s="304">
        <v>0.90466666666666662</v>
      </c>
      <c r="D79"/>
    </row>
    <row r="80" spans="2:4" x14ac:dyDescent="0.25">
      <c r="B80" s="300" t="s">
        <v>430</v>
      </c>
      <c r="C80" s="304">
        <v>1</v>
      </c>
      <c r="D80"/>
    </row>
    <row r="81" spans="2:4" x14ac:dyDescent="0.25">
      <c r="B81" s="300" t="s">
        <v>431</v>
      </c>
      <c r="C81" s="304">
        <v>1</v>
      </c>
      <c r="D81"/>
    </row>
    <row r="82" spans="2:4" x14ac:dyDescent="0.25">
      <c r="B82" s="300" t="s">
        <v>439</v>
      </c>
      <c r="C82" s="304">
        <v>0.99299999999999999</v>
      </c>
      <c r="D82"/>
    </row>
    <row r="83" spans="2:4" x14ac:dyDescent="0.25">
      <c r="B83" s="300" t="s">
        <v>432</v>
      </c>
      <c r="C83" s="304">
        <v>1</v>
      </c>
      <c r="D83"/>
    </row>
    <row r="84" spans="2:4" x14ac:dyDescent="0.25">
      <c r="B84" s="301" t="s">
        <v>390</v>
      </c>
      <c r="C84" s="305">
        <v>0.94766666666666655</v>
      </c>
      <c r="D84"/>
    </row>
    <row r="85" spans="2:4" x14ac:dyDescent="0.25">
      <c r="B85" s="298"/>
      <c r="C85" s="306"/>
      <c r="D85"/>
    </row>
    <row r="86" spans="2:4" x14ac:dyDescent="0.25">
      <c r="B86" s="298"/>
      <c r="C86" s="306"/>
      <c r="D86"/>
    </row>
    <row r="87" spans="2:4" x14ac:dyDescent="0.25">
      <c r="B87" s="298"/>
      <c r="C87" s="306"/>
      <c r="D87"/>
    </row>
    <row r="88" spans="2:4" x14ac:dyDescent="0.25">
      <c r="B88" s="298"/>
      <c r="C88" s="306"/>
      <c r="D88"/>
    </row>
    <row r="89" spans="2:4" x14ac:dyDescent="0.25">
      <c r="B89" s="298"/>
      <c r="C89" s="306"/>
      <c r="D89"/>
    </row>
    <row r="90" spans="2:4" x14ac:dyDescent="0.25">
      <c r="B90" s="298"/>
      <c r="C90" s="306"/>
      <c r="D90"/>
    </row>
    <row r="91" spans="2:4" x14ac:dyDescent="0.25">
      <c r="B91" s="298"/>
      <c r="C91" s="306"/>
      <c r="D91"/>
    </row>
    <row r="92" spans="2:4" x14ac:dyDescent="0.25">
      <c r="B92" s="298"/>
      <c r="C92" s="306"/>
      <c r="D92"/>
    </row>
    <row r="93" spans="2:4" x14ac:dyDescent="0.25">
      <c r="B93" s="298"/>
      <c r="C93" s="306"/>
      <c r="D93"/>
    </row>
    <row r="94" spans="2:4" x14ac:dyDescent="0.25">
      <c r="B94" s="298"/>
      <c r="C94" s="306"/>
      <c r="D94"/>
    </row>
  </sheetData>
  <sortState ref="M37:M58">
    <sortCondition ref="M37"/>
  </sortState>
  <pageMargins left="0.7" right="0.7" top="0.75" bottom="0.75" header="0.3" footer="0.3"/>
  <pageSetup orientation="portrait" horizontalDpi="4294967295" verticalDpi="4294967295"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topLeftCell="B82" zoomScale="60" zoomScaleNormal="60" zoomScaleSheetLayoutView="70" workbookViewId="0">
      <selection activeCell="D5" sqref="D5"/>
    </sheetView>
  </sheetViews>
  <sheetFormatPr baseColWidth="10" defaultColWidth="11.42578125" defaultRowHeight="14.25" x14ac:dyDescent="0.2"/>
  <cols>
    <col min="1" max="1" width="26.5703125" style="67" customWidth="1"/>
    <col min="2" max="2" width="20.7109375" style="67" customWidth="1"/>
    <col min="3" max="3" width="6.7109375" style="232" customWidth="1"/>
    <col min="4" max="4" width="42.7109375" style="67" customWidth="1"/>
    <col min="5" max="5" width="51.5703125" style="67" customWidth="1"/>
    <col min="6" max="6" width="16.7109375" style="233" customWidth="1"/>
    <col min="7" max="7" width="16.85546875" style="233" customWidth="1"/>
    <col min="8" max="8" width="12.28515625" style="234" customWidth="1"/>
    <col min="9" max="9" width="111" style="67" customWidth="1"/>
    <col min="10" max="10" width="22.85546875" style="67" customWidth="1"/>
    <col min="11" max="12" width="22.5703125" style="67" customWidth="1"/>
    <col min="13" max="13" width="25.5703125" style="67" customWidth="1"/>
    <col min="14" max="14" width="20.5703125" style="67" customWidth="1"/>
    <col min="15" max="15" width="11.42578125" style="67"/>
    <col min="16" max="17" width="11.42578125" style="68"/>
    <col min="18" max="18" width="11.42578125" style="69"/>
    <col min="19" max="19" width="11.42578125" style="67"/>
    <col min="20" max="20" width="11.42578125" style="68"/>
    <col min="21" max="30" width="11.42578125" style="67"/>
    <col min="31" max="31" width="0" style="67" hidden="1" customWidth="1"/>
    <col min="32" max="16384" width="11.42578125" style="67"/>
  </cols>
  <sheetData>
    <row r="1" spans="1:31" ht="57" customHeight="1" thickTop="1" thickBot="1" x14ac:dyDescent="0.25">
      <c r="A1" s="398" t="s">
        <v>79</v>
      </c>
      <c r="B1" s="399"/>
      <c r="C1" s="399"/>
      <c r="D1" s="399"/>
      <c r="E1" s="399"/>
      <c r="F1" s="399"/>
      <c r="G1" s="399"/>
      <c r="H1" s="399"/>
      <c r="I1" s="399"/>
      <c r="J1" s="399"/>
      <c r="K1" s="399"/>
      <c r="L1" s="399"/>
      <c r="M1" s="399"/>
      <c r="N1" s="400"/>
    </row>
    <row r="2" spans="1:31" ht="18" customHeight="1" thickTop="1" x14ac:dyDescent="0.2">
      <c r="A2" s="401" t="s">
        <v>80</v>
      </c>
      <c r="B2" s="404" t="s">
        <v>81</v>
      </c>
      <c r="C2" s="404" t="s">
        <v>82</v>
      </c>
      <c r="D2" s="404" t="s">
        <v>83</v>
      </c>
      <c r="E2" s="404" t="s">
        <v>84</v>
      </c>
      <c r="F2" s="407" t="s">
        <v>85</v>
      </c>
      <c r="G2" s="407" t="s">
        <v>86</v>
      </c>
      <c r="H2" s="407" t="s">
        <v>87</v>
      </c>
      <c r="I2" s="404" t="s">
        <v>88</v>
      </c>
      <c r="J2" s="407" t="s">
        <v>89</v>
      </c>
      <c r="K2" s="407" t="s">
        <v>90</v>
      </c>
      <c r="L2" s="407" t="s">
        <v>91</v>
      </c>
      <c r="M2" s="407" t="s">
        <v>92</v>
      </c>
      <c r="N2" s="410" t="s">
        <v>93</v>
      </c>
    </row>
    <row r="3" spans="1:31" ht="18" customHeight="1" x14ac:dyDescent="0.2">
      <c r="A3" s="402"/>
      <c r="B3" s="405"/>
      <c r="C3" s="405"/>
      <c r="D3" s="405"/>
      <c r="E3" s="405"/>
      <c r="F3" s="408"/>
      <c r="G3" s="408"/>
      <c r="H3" s="408"/>
      <c r="I3" s="405"/>
      <c r="J3" s="408"/>
      <c r="K3" s="408"/>
      <c r="L3" s="408"/>
      <c r="M3" s="408"/>
      <c r="N3" s="411"/>
      <c r="AE3" s="65" t="s">
        <v>27</v>
      </c>
    </row>
    <row r="4" spans="1:31" ht="18" customHeight="1" thickBot="1" x14ac:dyDescent="0.25">
      <c r="A4" s="403"/>
      <c r="B4" s="406"/>
      <c r="C4" s="406"/>
      <c r="D4" s="406"/>
      <c r="E4" s="406"/>
      <c r="F4" s="409"/>
      <c r="G4" s="409"/>
      <c r="H4" s="409"/>
      <c r="I4" s="406"/>
      <c r="J4" s="409"/>
      <c r="K4" s="409"/>
      <c r="L4" s="409"/>
      <c r="M4" s="409"/>
      <c r="N4" s="412"/>
      <c r="AE4" s="65" t="s">
        <v>94</v>
      </c>
    </row>
    <row r="5" spans="1:31" ht="143.25" thickTop="1" x14ac:dyDescent="0.2">
      <c r="A5" s="394" t="s">
        <v>95</v>
      </c>
      <c r="B5" s="395" t="s">
        <v>96</v>
      </c>
      <c r="C5" s="70">
        <v>1</v>
      </c>
      <c r="D5" s="71" t="s">
        <v>97</v>
      </c>
      <c r="E5" s="71" t="s">
        <v>98</v>
      </c>
      <c r="F5" s="72" t="s">
        <v>99</v>
      </c>
      <c r="G5" s="73" t="s">
        <v>100</v>
      </c>
      <c r="H5" s="74" t="s">
        <v>32</v>
      </c>
      <c r="I5" s="75" t="s">
        <v>101</v>
      </c>
      <c r="J5" s="75" t="s">
        <v>102</v>
      </c>
      <c r="K5" s="76">
        <v>0.90900000000000003</v>
      </c>
      <c r="L5" s="77">
        <v>0.8</v>
      </c>
      <c r="M5" s="76">
        <v>1.1359999999999999</v>
      </c>
      <c r="N5" s="78" t="s">
        <v>29</v>
      </c>
      <c r="P5" s="68">
        <v>1</v>
      </c>
      <c r="S5" s="79"/>
      <c r="AE5" s="65" t="s">
        <v>103</v>
      </c>
    </row>
    <row r="6" spans="1:31" ht="114" x14ac:dyDescent="0.2">
      <c r="A6" s="389"/>
      <c r="B6" s="396"/>
      <c r="C6" s="80">
        <v>2</v>
      </c>
      <c r="D6" s="81" t="s">
        <v>104</v>
      </c>
      <c r="E6" s="81" t="s">
        <v>105</v>
      </c>
      <c r="F6" s="82" t="s">
        <v>99</v>
      </c>
      <c r="G6" s="80" t="s">
        <v>100</v>
      </c>
      <c r="H6" s="83" t="s">
        <v>32</v>
      </c>
      <c r="I6" s="84" t="s">
        <v>106</v>
      </c>
      <c r="J6" s="84" t="s">
        <v>107</v>
      </c>
      <c r="K6" s="85">
        <v>0.874</v>
      </c>
      <c r="L6" s="86">
        <v>1</v>
      </c>
      <c r="M6" s="85">
        <v>0.874</v>
      </c>
      <c r="N6" s="87" t="s">
        <v>29</v>
      </c>
      <c r="P6" s="68">
        <v>0.874</v>
      </c>
      <c r="R6" s="88">
        <f>(P5+P6+P8+P9)/4</f>
        <v>0.96850000000000003</v>
      </c>
      <c r="S6" s="79"/>
      <c r="AE6" s="65" t="s">
        <v>108</v>
      </c>
    </row>
    <row r="7" spans="1:31" ht="42.75" x14ac:dyDescent="0.2">
      <c r="A7" s="389"/>
      <c r="B7" s="396"/>
      <c r="C7" s="80">
        <v>3</v>
      </c>
      <c r="D7" s="81" t="s">
        <v>109</v>
      </c>
      <c r="E7" s="81" t="s">
        <v>110</v>
      </c>
      <c r="F7" s="82" t="s">
        <v>35</v>
      </c>
      <c r="G7" s="80"/>
      <c r="H7" s="83"/>
      <c r="I7" s="84"/>
      <c r="J7" s="84"/>
      <c r="K7" s="85"/>
      <c r="L7" s="86"/>
      <c r="M7" s="85"/>
      <c r="N7" s="87" t="s">
        <v>29</v>
      </c>
      <c r="Q7" s="89"/>
      <c r="S7" s="90"/>
      <c r="AE7" s="65" t="s">
        <v>28</v>
      </c>
    </row>
    <row r="8" spans="1:31" ht="42.75" x14ac:dyDescent="0.25">
      <c r="A8" s="389"/>
      <c r="B8" s="396"/>
      <c r="C8" s="80">
        <v>4</v>
      </c>
      <c r="D8" s="81" t="s">
        <v>111</v>
      </c>
      <c r="E8" s="81" t="s">
        <v>112</v>
      </c>
      <c r="F8" s="82" t="s">
        <v>99</v>
      </c>
      <c r="G8" s="80" t="s">
        <v>100</v>
      </c>
      <c r="H8" s="83" t="s">
        <v>34</v>
      </c>
      <c r="I8" s="84" t="s">
        <v>113</v>
      </c>
      <c r="J8" s="84" t="s">
        <v>114</v>
      </c>
      <c r="K8" s="85">
        <v>1</v>
      </c>
      <c r="L8" s="86">
        <v>1</v>
      </c>
      <c r="M8" s="85">
        <v>1</v>
      </c>
      <c r="N8" s="87" t="s">
        <v>29</v>
      </c>
      <c r="P8" s="68">
        <v>1</v>
      </c>
      <c r="Q8" s="66"/>
      <c r="S8" s="79"/>
      <c r="AE8" s="65" t="s">
        <v>29</v>
      </c>
    </row>
    <row r="9" spans="1:31" ht="100.5" thickBot="1" x14ac:dyDescent="0.25">
      <c r="A9" s="390"/>
      <c r="B9" s="397"/>
      <c r="C9" s="91">
        <v>5</v>
      </c>
      <c r="D9" s="92" t="s">
        <v>115</v>
      </c>
      <c r="E9" s="92" t="s">
        <v>116</v>
      </c>
      <c r="F9" s="93" t="s">
        <v>99</v>
      </c>
      <c r="G9" s="91" t="s">
        <v>117</v>
      </c>
      <c r="H9" s="94" t="s">
        <v>33</v>
      </c>
      <c r="I9" s="95" t="s">
        <v>118</v>
      </c>
      <c r="J9" s="95" t="s">
        <v>119</v>
      </c>
      <c r="K9" s="96">
        <v>1</v>
      </c>
      <c r="L9" s="97">
        <v>1</v>
      </c>
      <c r="M9" s="96">
        <v>1</v>
      </c>
      <c r="N9" s="98" t="s">
        <v>29</v>
      </c>
      <c r="P9" s="68">
        <v>1</v>
      </c>
      <c r="Q9" s="99"/>
      <c r="S9" s="79"/>
    </row>
    <row r="10" spans="1:31" ht="57" x14ac:dyDescent="0.2">
      <c r="A10" s="388" t="s">
        <v>120</v>
      </c>
      <c r="B10" s="391" t="s">
        <v>96</v>
      </c>
      <c r="C10" s="100">
        <v>6</v>
      </c>
      <c r="D10" s="101" t="s">
        <v>121</v>
      </c>
      <c r="E10" s="101" t="s">
        <v>122</v>
      </c>
      <c r="F10" s="102" t="s">
        <v>99</v>
      </c>
      <c r="G10" s="100" t="s">
        <v>100</v>
      </c>
      <c r="H10" s="103" t="s">
        <v>33</v>
      </c>
      <c r="I10" s="101" t="s">
        <v>351</v>
      </c>
      <c r="J10" s="101" t="s">
        <v>352</v>
      </c>
      <c r="K10" s="104">
        <v>0.98399999999999999</v>
      </c>
      <c r="L10" s="105">
        <v>1</v>
      </c>
      <c r="M10" s="104">
        <v>0.98399999999999999</v>
      </c>
      <c r="N10" s="106" t="s">
        <v>29</v>
      </c>
      <c r="P10" s="68">
        <v>0.98399999999999999</v>
      </c>
      <c r="S10" s="79"/>
    </row>
    <row r="11" spans="1:31" ht="71.25" x14ac:dyDescent="0.2">
      <c r="A11" s="389"/>
      <c r="B11" s="392"/>
      <c r="C11" s="80">
        <v>7</v>
      </c>
      <c r="D11" s="84" t="s">
        <v>123</v>
      </c>
      <c r="E11" s="84" t="s">
        <v>124</v>
      </c>
      <c r="F11" s="82" t="s">
        <v>99</v>
      </c>
      <c r="G11" s="80" t="s">
        <v>100</v>
      </c>
      <c r="H11" s="83" t="s">
        <v>32</v>
      </c>
      <c r="I11" s="84" t="s">
        <v>353</v>
      </c>
      <c r="J11" s="84" t="s">
        <v>125</v>
      </c>
      <c r="K11" s="85">
        <v>1.03</v>
      </c>
      <c r="L11" s="86">
        <v>1</v>
      </c>
      <c r="M11" s="85">
        <v>1.03</v>
      </c>
      <c r="N11" s="87" t="s">
        <v>29</v>
      </c>
      <c r="P11" s="68">
        <v>1</v>
      </c>
      <c r="R11" s="88">
        <f>(P10+P11+P12+P13)/4</f>
        <v>0.98649999999999993</v>
      </c>
      <c r="S11" s="79"/>
    </row>
    <row r="12" spans="1:31" ht="57" x14ac:dyDescent="0.2">
      <c r="A12" s="389"/>
      <c r="B12" s="392"/>
      <c r="C12" s="80">
        <v>8</v>
      </c>
      <c r="D12" s="84" t="s">
        <v>126</v>
      </c>
      <c r="E12" s="84" t="s">
        <v>127</v>
      </c>
      <c r="F12" s="82" t="s">
        <v>99</v>
      </c>
      <c r="G12" s="80" t="s">
        <v>100</v>
      </c>
      <c r="H12" s="83" t="s">
        <v>32</v>
      </c>
      <c r="I12" s="84" t="s">
        <v>354</v>
      </c>
      <c r="J12" s="84" t="s">
        <v>125</v>
      </c>
      <c r="K12" s="85">
        <v>1.0649999999999999</v>
      </c>
      <c r="L12" s="86">
        <v>1</v>
      </c>
      <c r="M12" s="85">
        <v>1.0649999999999999</v>
      </c>
      <c r="N12" s="87" t="s">
        <v>29</v>
      </c>
      <c r="P12" s="68">
        <v>1</v>
      </c>
      <c r="S12" s="79"/>
    </row>
    <row r="13" spans="1:31" ht="129" thickBot="1" x14ac:dyDescent="0.25">
      <c r="A13" s="390"/>
      <c r="B13" s="393"/>
      <c r="C13" s="91">
        <v>9</v>
      </c>
      <c r="D13" s="95" t="s">
        <v>128</v>
      </c>
      <c r="E13" s="95" t="s">
        <v>129</v>
      </c>
      <c r="F13" s="93" t="s">
        <v>99</v>
      </c>
      <c r="G13" s="91" t="s">
        <v>100</v>
      </c>
      <c r="H13" s="94" t="s">
        <v>32</v>
      </c>
      <c r="I13" s="95" t="s">
        <v>355</v>
      </c>
      <c r="J13" s="95" t="s">
        <v>356</v>
      </c>
      <c r="K13" s="96">
        <v>0.96199999999999997</v>
      </c>
      <c r="L13" s="97">
        <v>1</v>
      </c>
      <c r="M13" s="96">
        <v>0.96199999999999997</v>
      </c>
      <c r="N13" s="98" t="s">
        <v>29</v>
      </c>
      <c r="P13" s="68">
        <v>0.96199999999999997</v>
      </c>
      <c r="S13" s="79"/>
    </row>
    <row r="14" spans="1:31" ht="342" x14ac:dyDescent="0.2">
      <c r="A14" s="379" t="s">
        <v>130</v>
      </c>
      <c r="B14" s="382" t="s">
        <v>96</v>
      </c>
      <c r="C14" s="107">
        <v>10</v>
      </c>
      <c r="D14" s="108" t="s">
        <v>131</v>
      </c>
      <c r="E14" s="108" t="s">
        <v>132</v>
      </c>
      <c r="F14" s="109"/>
      <c r="G14" s="110"/>
      <c r="H14" s="111"/>
      <c r="I14" s="108" t="s">
        <v>387</v>
      </c>
      <c r="J14" s="108"/>
      <c r="K14" s="112">
        <v>1</v>
      </c>
      <c r="L14" s="113">
        <v>1</v>
      </c>
      <c r="M14" s="112">
        <v>1</v>
      </c>
      <c r="N14" s="114"/>
      <c r="Q14" s="68">
        <f>(M14+M15)/2</f>
        <v>1</v>
      </c>
      <c r="S14" s="79"/>
    </row>
    <row r="15" spans="1:31" ht="34.5" customHeight="1" thickBot="1" x14ac:dyDescent="0.25">
      <c r="A15" s="381"/>
      <c r="B15" s="384"/>
      <c r="C15" s="115">
        <v>11</v>
      </c>
      <c r="D15" s="116" t="s">
        <v>133</v>
      </c>
      <c r="E15" s="116" t="s">
        <v>134</v>
      </c>
      <c r="F15" s="117"/>
      <c r="G15" s="115"/>
      <c r="H15" s="118"/>
      <c r="I15" s="116"/>
      <c r="J15" s="116"/>
      <c r="K15" s="119">
        <v>1</v>
      </c>
      <c r="L15" s="120">
        <v>1</v>
      </c>
      <c r="M15" s="119">
        <v>1</v>
      </c>
      <c r="N15" s="121"/>
      <c r="S15" s="79"/>
    </row>
    <row r="16" spans="1:31" ht="128.25" x14ac:dyDescent="0.2">
      <c r="A16" s="379" t="s">
        <v>135</v>
      </c>
      <c r="B16" s="382" t="s">
        <v>96</v>
      </c>
      <c r="C16" s="107">
        <v>12</v>
      </c>
      <c r="D16" s="108" t="s">
        <v>136</v>
      </c>
      <c r="E16" s="108" t="s">
        <v>137</v>
      </c>
      <c r="F16" s="109"/>
      <c r="G16" s="110"/>
      <c r="H16" s="111"/>
      <c r="I16" s="108" t="s">
        <v>384</v>
      </c>
      <c r="J16" s="108" t="s">
        <v>383</v>
      </c>
      <c r="K16" s="112">
        <v>1</v>
      </c>
      <c r="L16" s="113">
        <v>1</v>
      </c>
      <c r="M16" s="112">
        <v>1</v>
      </c>
      <c r="N16" s="114"/>
      <c r="S16" s="79"/>
    </row>
    <row r="17" spans="1:33" ht="128.25" x14ac:dyDescent="0.2">
      <c r="A17" s="380"/>
      <c r="B17" s="383"/>
      <c r="C17" s="122">
        <v>13</v>
      </c>
      <c r="D17" s="123" t="s">
        <v>138</v>
      </c>
      <c r="E17" s="123" t="s">
        <v>139</v>
      </c>
      <c r="F17" s="124"/>
      <c r="G17" s="122"/>
      <c r="H17" s="125"/>
      <c r="I17" s="123" t="s">
        <v>384</v>
      </c>
      <c r="J17" s="123" t="s">
        <v>383</v>
      </c>
      <c r="K17" s="126">
        <v>1</v>
      </c>
      <c r="L17" s="127">
        <v>1</v>
      </c>
      <c r="M17" s="126">
        <v>1</v>
      </c>
      <c r="N17" s="128"/>
      <c r="R17" s="88">
        <f>(M16+M17+M18)/3</f>
        <v>0.95566666666666666</v>
      </c>
      <c r="S17" s="79"/>
    </row>
    <row r="18" spans="1:33" ht="29.25" thickBot="1" x14ac:dyDescent="0.25">
      <c r="A18" s="381"/>
      <c r="B18" s="384"/>
      <c r="C18" s="115">
        <v>14</v>
      </c>
      <c r="D18" s="116" t="s">
        <v>140</v>
      </c>
      <c r="E18" s="116" t="s">
        <v>141</v>
      </c>
      <c r="F18" s="117"/>
      <c r="G18" s="115"/>
      <c r="H18" s="118"/>
      <c r="I18" s="116"/>
      <c r="J18" s="116"/>
      <c r="K18" s="119">
        <v>0.86699999999999999</v>
      </c>
      <c r="L18" s="120">
        <v>1</v>
      </c>
      <c r="M18" s="119">
        <v>0.86699999999999999</v>
      </c>
      <c r="N18" s="121"/>
    </row>
    <row r="19" spans="1:33" ht="71.25" x14ac:dyDescent="0.2">
      <c r="A19" s="379" t="s">
        <v>142</v>
      </c>
      <c r="B19" s="382" t="s">
        <v>143</v>
      </c>
      <c r="C19" s="107">
        <v>15</v>
      </c>
      <c r="D19" s="108" t="s">
        <v>36</v>
      </c>
      <c r="E19" s="108" t="s">
        <v>144</v>
      </c>
      <c r="F19" s="109" t="s">
        <v>99</v>
      </c>
      <c r="G19" s="110" t="s">
        <v>117</v>
      </c>
      <c r="H19" s="111" t="s">
        <v>33</v>
      </c>
      <c r="I19" s="108" t="s">
        <v>145</v>
      </c>
      <c r="J19" s="108" t="s">
        <v>146</v>
      </c>
      <c r="K19" s="112">
        <v>1</v>
      </c>
      <c r="L19" s="113">
        <v>1</v>
      </c>
      <c r="M19" s="112">
        <v>1</v>
      </c>
      <c r="N19" s="114" t="s">
        <v>27</v>
      </c>
      <c r="Q19" s="68">
        <v>1</v>
      </c>
      <c r="S19" s="79"/>
    </row>
    <row r="20" spans="1:33" ht="71.25" x14ac:dyDescent="0.2">
      <c r="A20" s="380"/>
      <c r="B20" s="383"/>
      <c r="C20" s="122">
        <v>16</v>
      </c>
      <c r="D20" s="123" t="s">
        <v>37</v>
      </c>
      <c r="E20" s="123" t="s">
        <v>147</v>
      </c>
      <c r="F20" s="124" t="s">
        <v>99</v>
      </c>
      <c r="G20" s="122" t="s">
        <v>117</v>
      </c>
      <c r="H20" s="125" t="s">
        <v>33</v>
      </c>
      <c r="I20" s="123" t="s">
        <v>357</v>
      </c>
      <c r="J20" s="123" t="s">
        <v>148</v>
      </c>
      <c r="K20" s="126">
        <v>1</v>
      </c>
      <c r="L20" s="127">
        <v>1</v>
      </c>
      <c r="M20" s="126">
        <v>1</v>
      </c>
      <c r="N20" s="128" t="s">
        <v>27</v>
      </c>
      <c r="Q20" s="68">
        <v>1</v>
      </c>
      <c r="R20" s="88">
        <f>(Q19+Q20+Q21)/3</f>
        <v>0.86166666666666669</v>
      </c>
      <c r="S20" s="79"/>
    </row>
    <row r="21" spans="1:33" ht="72" thickBot="1" x14ac:dyDescent="0.25">
      <c r="A21" s="380"/>
      <c r="B21" s="385"/>
      <c r="C21" s="129">
        <v>17</v>
      </c>
      <c r="D21" s="130" t="s">
        <v>38</v>
      </c>
      <c r="E21" s="130" t="s">
        <v>149</v>
      </c>
      <c r="F21" s="131" t="s">
        <v>99</v>
      </c>
      <c r="G21" s="129" t="s">
        <v>100</v>
      </c>
      <c r="H21" s="132" t="s">
        <v>33</v>
      </c>
      <c r="I21" s="130" t="s">
        <v>150</v>
      </c>
      <c r="J21" s="130" t="s">
        <v>146</v>
      </c>
      <c r="K21" s="133">
        <v>0.58499999999999996</v>
      </c>
      <c r="L21" s="134">
        <v>1</v>
      </c>
      <c r="M21" s="133">
        <v>0.58499999999999996</v>
      </c>
      <c r="N21" s="135" t="s">
        <v>27</v>
      </c>
      <c r="Q21" s="68">
        <v>0.58499999999999996</v>
      </c>
      <c r="S21" s="79"/>
      <c r="U21" s="136">
        <f>(R20+R30+R22)/3</f>
        <v>0.91962222222222234</v>
      </c>
      <c r="Y21" s="67">
        <f>(86.2+100+83.1)/3</f>
        <v>89.766666666666652</v>
      </c>
      <c r="AB21" s="136">
        <v>0.97</v>
      </c>
      <c r="AC21" s="136">
        <v>0.96</v>
      </c>
      <c r="AD21" s="136">
        <f>(AB21+AC21)/2</f>
        <v>0.96499999999999997</v>
      </c>
      <c r="AE21" s="136"/>
      <c r="AF21" s="136"/>
    </row>
    <row r="22" spans="1:33" ht="254.25" customHeight="1" thickTop="1" x14ac:dyDescent="0.2">
      <c r="A22" s="380"/>
      <c r="B22" s="386" t="s">
        <v>151</v>
      </c>
      <c r="C22" s="137">
        <v>18</v>
      </c>
      <c r="D22" s="138" t="s">
        <v>152</v>
      </c>
      <c r="E22" s="138" t="s">
        <v>153</v>
      </c>
      <c r="F22" s="139" t="s">
        <v>99</v>
      </c>
      <c r="G22" s="110" t="s">
        <v>117</v>
      </c>
      <c r="H22" s="140" t="s">
        <v>33</v>
      </c>
      <c r="I22" s="138" t="s">
        <v>358</v>
      </c>
      <c r="J22" s="138" t="s">
        <v>154</v>
      </c>
      <c r="K22" s="141">
        <v>0.97599999999999998</v>
      </c>
      <c r="L22" s="142">
        <v>1</v>
      </c>
      <c r="M22" s="141">
        <v>0.97599999999999998</v>
      </c>
      <c r="N22" s="143" t="s">
        <v>27</v>
      </c>
      <c r="Q22" s="68">
        <v>0.97599999999999998</v>
      </c>
      <c r="R22" s="144">
        <f>(Q22+Q23+Q25+Q24+Q26)/5</f>
        <v>0.99519999999999997</v>
      </c>
      <c r="S22" s="79"/>
      <c r="AB22" s="136">
        <v>1</v>
      </c>
      <c r="AC22" s="136">
        <v>0.9</v>
      </c>
      <c r="AD22" s="136">
        <v>0.94</v>
      </c>
      <c r="AE22" s="136"/>
      <c r="AF22" s="136">
        <f>(AB22+AC22+AD22)/3</f>
        <v>0.94666666666666666</v>
      </c>
    </row>
    <row r="23" spans="1:33" ht="207" customHeight="1" x14ac:dyDescent="0.2">
      <c r="A23" s="380"/>
      <c r="B23" s="383"/>
      <c r="C23" s="122">
        <v>19</v>
      </c>
      <c r="D23" s="123" t="s">
        <v>155</v>
      </c>
      <c r="E23" s="123" t="s">
        <v>156</v>
      </c>
      <c r="F23" s="124" t="s">
        <v>99</v>
      </c>
      <c r="G23" s="122" t="s">
        <v>117</v>
      </c>
      <c r="H23" s="125" t="s">
        <v>33</v>
      </c>
      <c r="I23" s="123" t="s">
        <v>359</v>
      </c>
      <c r="J23" s="123" t="s">
        <v>157</v>
      </c>
      <c r="K23" s="126">
        <v>1</v>
      </c>
      <c r="L23" s="127">
        <v>1</v>
      </c>
      <c r="M23" s="126">
        <v>1</v>
      </c>
      <c r="N23" s="128" t="s">
        <v>27</v>
      </c>
      <c r="Q23" s="68">
        <v>1</v>
      </c>
      <c r="R23" s="144"/>
      <c r="S23" s="79"/>
      <c r="T23" s="136">
        <v>0.97</v>
      </c>
      <c r="U23" s="136">
        <v>0.95</v>
      </c>
      <c r="V23" s="136">
        <v>0.98</v>
      </c>
      <c r="W23" s="136">
        <v>1</v>
      </c>
      <c r="X23" s="136">
        <f>(T23+U23+V23+W23)/4</f>
        <v>0.97499999999999998</v>
      </c>
      <c r="Y23" s="136">
        <v>1</v>
      </c>
      <c r="Z23" s="136">
        <v>1</v>
      </c>
      <c r="AA23" s="136">
        <v>0.99</v>
      </c>
      <c r="AB23" s="136">
        <v>1</v>
      </c>
      <c r="AC23" s="136">
        <v>0.96</v>
      </c>
      <c r="AD23" s="136">
        <v>0.92</v>
      </c>
      <c r="AE23" s="136"/>
      <c r="AF23" s="136">
        <v>1</v>
      </c>
      <c r="AG23" s="136">
        <f>(Y23+Z23+AA23+AB23+AC23+AD23+AF23)/7</f>
        <v>0.98142857142857143</v>
      </c>
    </row>
    <row r="24" spans="1:33" ht="141" customHeight="1" x14ac:dyDescent="0.2">
      <c r="A24" s="380"/>
      <c r="B24" s="383"/>
      <c r="C24" s="122">
        <v>20</v>
      </c>
      <c r="D24" s="123" t="s">
        <v>158</v>
      </c>
      <c r="E24" s="123" t="s">
        <v>159</v>
      </c>
      <c r="F24" s="124" t="s">
        <v>99</v>
      </c>
      <c r="G24" s="122" t="s">
        <v>100</v>
      </c>
      <c r="H24" s="125" t="s">
        <v>34</v>
      </c>
      <c r="I24" s="123" t="s">
        <v>360</v>
      </c>
      <c r="J24" s="123" t="s">
        <v>160</v>
      </c>
      <c r="K24" s="126">
        <v>1</v>
      </c>
      <c r="L24" s="127">
        <v>1</v>
      </c>
      <c r="M24" s="126">
        <v>1</v>
      </c>
      <c r="N24" s="128" t="s">
        <v>27</v>
      </c>
      <c r="Q24" s="68">
        <v>1</v>
      </c>
      <c r="R24" s="144"/>
      <c r="S24" s="79"/>
    </row>
    <row r="25" spans="1:33" ht="129.75" customHeight="1" x14ac:dyDescent="0.2">
      <c r="A25" s="380"/>
      <c r="B25" s="383"/>
      <c r="C25" s="122">
        <v>21</v>
      </c>
      <c r="D25" s="123" t="s">
        <v>161</v>
      </c>
      <c r="E25" s="123" t="s">
        <v>162</v>
      </c>
      <c r="F25" s="124" t="s">
        <v>99</v>
      </c>
      <c r="G25" s="122" t="s">
        <v>100</v>
      </c>
      <c r="H25" s="125" t="s">
        <v>34</v>
      </c>
      <c r="I25" s="123" t="s">
        <v>361</v>
      </c>
      <c r="J25" s="123" t="s">
        <v>163</v>
      </c>
      <c r="K25" s="126">
        <v>1.667</v>
      </c>
      <c r="L25" s="127">
        <v>1</v>
      </c>
      <c r="M25" s="126">
        <v>1.667</v>
      </c>
      <c r="N25" s="128" t="s">
        <v>27</v>
      </c>
      <c r="Q25" s="68">
        <v>1</v>
      </c>
      <c r="R25" s="144"/>
      <c r="S25" s="79"/>
      <c r="T25" s="68">
        <f>R22</f>
        <v>0.99519999999999997</v>
      </c>
    </row>
    <row r="26" spans="1:33" ht="409.6" thickBot="1" x14ac:dyDescent="0.25">
      <c r="A26" s="380"/>
      <c r="B26" s="385"/>
      <c r="C26" s="129">
        <v>22</v>
      </c>
      <c r="D26" s="130" t="s">
        <v>164</v>
      </c>
      <c r="E26" s="130" t="s">
        <v>165</v>
      </c>
      <c r="F26" s="131" t="s">
        <v>99</v>
      </c>
      <c r="G26" s="129" t="s">
        <v>100</v>
      </c>
      <c r="H26" s="132" t="s">
        <v>34</v>
      </c>
      <c r="I26" s="130" t="s">
        <v>362</v>
      </c>
      <c r="J26" s="130" t="s">
        <v>166</v>
      </c>
      <c r="K26" s="133">
        <v>1</v>
      </c>
      <c r="L26" s="134">
        <v>1</v>
      </c>
      <c r="M26" s="133">
        <v>1</v>
      </c>
      <c r="N26" s="135" t="s">
        <v>27</v>
      </c>
      <c r="Q26" s="68">
        <v>1</v>
      </c>
      <c r="R26" s="144"/>
      <c r="S26" s="79"/>
    </row>
    <row r="27" spans="1:33" ht="47.25" customHeight="1" thickTop="1" x14ac:dyDescent="0.2">
      <c r="A27" s="380"/>
      <c r="B27" s="387" t="s">
        <v>167</v>
      </c>
      <c r="C27" s="110">
        <v>23</v>
      </c>
      <c r="D27" s="145" t="s">
        <v>168</v>
      </c>
      <c r="E27" s="145" t="s">
        <v>169</v>
      </c>
      <c r="F27" s="146" t="s">
        <v>99</v>
      </c>
      <c r="G27" s="110" t="s">
        <v>100</v>
      </c>
      <c r="H27" s="147" t="s">
        <v>33</v>
      </c>
      <c r="I27" s="145" t="s">
        <v>170</v>
      </c>
      <c r="J27" s="145" t="s">
        <v>171</v>
      </c>
      <c r="K27" s="148">
        <v>1</v>
      </c>
      <c r="L27" s="149">
        <v>1</v>
      </c>
      <c r="M27" s="148">
        <v>1</v>
      </c>
      <c r="N27" s="150" t="s">
        <v>108</v>
      </c>
      <c r="P27" s="68">
        <v>1</v>
      </c>
      <c r="S27" s="79"/>
    </row>
    <row r="28" spans="1:33" ht="46.5" customHeight="1" x14ac:dyDescent="0.2">
      <c r="A28" s="380"/>
      <c r="B28" s="383"/>
      <c r="C28" s="122">
        <v>24</v>
      </c>
      <c r="D28" s="123" t="s">
        <v>172</v>
      </c>
      <c r="E28" s="123" t="s">
        <v>173</v>
      </c>
      <c r="F28" s="124" t="s">
        <v>99</v>
      </c>
      <c r="G28" s="122" t="s">
        <v>100</v>
      </c>
      <c r="H28" s="125" t="s">
        <v>33</v>
      </c>
      <c r="I28" s="123" t="s">
        <v>174</v>
      </c>
      <c r="J28" s="123" t="s">
        <v>171</v>
      </c>
      <c r="K28" s="126">
        <v>1</v>
      </c>
      <c r="L28" s="127">
        <v>1</v>
      </c>
      <c r="M28" s="126">
        <v>1</v>
      </c>
      <c r="N28" s="128" t="s">
        <v>108</v>
      </c>
      <c r="P28" s="68">
        <v>1</v>
      </c>
      <c r="S28" s="79"/>
    </row>
    <row r="29" spans="1:33" ht="44.25" customHeight="1" x14ac:dyDescent="0.2">
      <c r="A29" s="380"/>
      <c r="B29" s="383"/>
      <c r="C29" s="122">
        <v>25</v>
      </c>
      <c r="D29" s="123" t="s">
        <v>175</v>
      </c>
      <c r="E29" s="123" t="s">
        <v>176</v>
      </c>
      <c r="F29" s="124" t="s">
        <v>177</v>
      </c>
      <c r="G29" s="122" t="s">
        <v>100</v>
      </c>
      <c r="H29" s="125" t="s">
        <v>31</v>
      </c>
      <c r="I29" s="123"/>
      <c r="J29" s="123" t="s">
        <v>171</v>
      </c>
      <c r="K29" s="126">
        <v>0.93899999999999995</v>
      </c>
      <c r="L29" s="127">
        <v>1</v>
      </c>
      <c r="M29" s="126">
        <v>0.93899999999999995</v>
      </c>
      <c r="N29" s="128" t="s">
        <v>108</v>
      </c>
      <c r="P29" s="68">
        <v>0.93899999999999995</v>
      </c>
      <c r="S29" s="79"/>
    </row>
    <row r="30" spans="1:33" ht="57.75" customHeight="1" x14ac:dyDescent="0.2">
      <c r="A30" s="380"/>
      <c r="B30" s="383"/>
      <c r="C30" s="122">
        <v>26</v>
      </c>
      <c r="D30" s="123" t="s">
        <v>178</v>
      </c>
      <c r="E30" s="123" t="s">
        <v>179</v>
      </c>
      <c r="F30" s="124" t="s">
        <v>99</v>
      </c>
      <c r="G30" s="122" t="s">
        <v>100</v>
      </c>
      <c r="H30" s="125" t="s">
        <v>33</v>
      </c>
      <c r="I30" s="123" t="s">
        <v>180</v>
      </c>
      <c r="J30" s="123" t="s">
        <v>181</v>
      </c>
      <c r="K30" s="126">
        <v>0.78600000000000003</v>
      </c>
      <c r="L30" s="127">
        <v>1</v>
      </c>
      <c r="M30" s="126">
        <v>0.78600000000000003</v>
      </c>
      <c r="N30" s="128" t="s">
        <v>108</v>
      </c>
      <c r="P30" s="68">
        <v>0.48299999999999998</v>
      </c>
      <c r="R30" s="88">
        <f>(P27+P28+P29+P30+P31+P32)/6</f>
        <v>0.90200000000000014</v>
      </c>
      <c r="S30" s="79"/>
    </row>
    <row r="31" spans="1:33" ht="142.5" x14ac:dyDescent="0.2">
      <c r="A31" s="380"/>
      <c r="B31" s="383"/>
      <c r="C31" s="122">
        <v>27</v>
      </c>
      <c r="D31" s="123" t="s">
        <v>182</v>
      </c>
      <c r="E31" s="123" t="s">
        <v>39</v>
      </c>
      <c r="F31" s="124" t="s">
        <v>99</v>
      </c>
      <c r="G31" s="122" t="s">
        <v>100</v>
      </c>
      <c r="H31" s="125" t="s">
        <v>34</v>
      </c>
      <c r="I31" s="123" t="s">
        <v>183</v>
      </c>
      <c r="J31" s="123" t="s">
        <v>181</v>
      </c>
      <c r="K31" s="126">
        <v>1</v>
      </c>
      <c r="L31" s="127">
        <v>1</v>
      </c>
      <c r="M31" s="126">
        <v>1</v>
      </c>
      <c r="N31" s="128" t="s">
        <v>108</v>
      </c>
      <c r="P31" s="68">
        <v>1</v>
      </c>
      <c r="S31" s="79"/>
    </row>
    <row r="32" spans="1:33" ht="143.25" thickBot="1" x14ac:dyDescent="0.25">
      <c r="A32" s="380"/>
      <c r="B32" s="383"/>
      <c r="C32" s="122">
        <v>28</v>
      </c>
      <c r="D32" s="123" t="s">
        <v>184</v>
      </c>
      <c r="E32" s="123" t="s">
        <v>176</v>
      </c>
      <c r="F32" s="124" t="s">
        <v>99</v>
      </c>
      <c r="G32" s="122" t="s">
        <v>100</v>
      </c>
      <c r="H32" s="125" t="s">
        <v>33</v>
      </c>
      <c r="I32" s="123" t="s">
        <v>185</v>
      </c>
      <c r="J32" s="123" t="s">
        <v>181</v>
      </c>
      <c r="K32" s="126">
        <v>0.99</v>
      </c>
      <c r="L32" s="127">
        <v>1</v>
      </c>
      <c r="M32" s="126">
        <v>0.99</v>
      </c>
      <c r="N32" s="128" t="s">
        <v>108</v>
      </c>
      <c r="P32" s="68">
        <v>0.99</v>
      </c>
    </row>
    <row r="33" spans="1:19" ht="200.25" customHeight="1" x14ac:dyDescent="0.2">
      <c r="A33" s="379" t="s">
        <v>186</v>
      </c>
      <c r="B33" s="382" t="s">
        <v>96</v>
      </c>
      <c r="C33" s="107">
        <v>29</v>
      </c>
      <c r="D33" s="108" t="s">
        <v>187</v>
      </c>
      <c r="E33" s="108" t="s">
        <v>188</v>
      </c>
      <c r="F33" s="109" t="s">
        <v>99</v>
      </c>
      <c r="G33" s="110" t="s">
        <v>100</v>
      </c>
      <c r="H33" s="111" t="s">
        <v>33</v>
      </c>
      <c r="I33" s="108" t="s">
        <v>189</v>
      </c>
      <c r="J33" s="108" t="s">
        <v>190</v>
      </c>
      <c r="K33" s="112">
        <v>1.06</v>
      </c>
      <c r="L33" s="113">
        <v>1</v>
      </c>
      <c r="M33" s="112">
        <v>1.06</v>
      </c>
      <c r="N33" s="114" t="s">
        <v>27</v>
      </c>
      <c r="Q33" s="68">
        <v>1</v>
      </c>
      <c r="S33" s="79"/>
    </row>
    <row r="34" spans="1:19" ht="71.25" x14ac:dyDescent="0.2">
      <c r="A34" s="380"/>
      <c r="B34" s="383"/>
      <c r="C34" s="122">
        <v>30</v>
      </c>
      <c r="D34" s="123" t="s">
        <v>191</v>
      </c>
      <c r="E34" s="123" t="s">
        <v>192</v>
      </c>
      <c r="F34" s="124" t="s">
        <v>99</v>
      </c>
      <c r="G34" s="122" t="s">
        <v>117</v>
      </c>
      <c r="H34" s="125" t="s">
        <v>34</v>
      </c>
      <c r="I34" s="123" t="s">
        <v>193</v>
      </c>
      <c r="J34" s="123" t="s">
        <v>194</v>
      </c>
      <c r="K34" s="126">
        <v>1</v>
      </c>
      <c r="L34" s="127">
        <v>1</v>
      </c>
      <c r="M34" s="126">
        <v>1</v>
      </c>
      <c r="N34" s="128" t="s">
        <v>27</v>
      </c>
      <c r="Q34" s="68">
        <v>1</v>
      </c>
      <c r="S34" s="79"/>
    </row>
    <row r="35" spans="1:19" ht="71.25" x14ac:dyDescent="0.2">
      <c r="A35" s="380"/>
      <c r="B35" s="383"/>
      <c r="C35" s="122">
        <v>31</v>
      </c>
      <c r="D35" s="123" t="s">
        <v>195</v>
      </c>
      <c r="E35" s="123" t="s">
        <v>196</v>
      </c>
      <c r="F35" s="124" t="s">
        <v>99</v>
      </c>
      <c r="G35" s="122" t="s">
        <v>100</v>
      </c>
      <c r="H35" s="125" t="s">
        <v>31</v>
      </c>
      <c r="I35" s="123" t="s">
        <v>363</v>
      </c>
      <c r="J35" s="123" t="s">
        <v>197</v>
      </c>
      <c r="K35" s="126">
        <v>0.92400000000000004</v>
      </c>
      <c r="L35" s="127">
        <v>0.9</v>
      </c>
      <c r="M35" s="126">
        <v>1.0269999999999999</v>
      </c>
      <c r="N35" s="128"/>
      <c r="Q35" s="68">
        <v>1</v>
      </c>
      <c r="R35" s="88">
        <f>(Q33+Q34+Q35+Q36+Q37)/5</f>
        <v>0.95079999999999987</v>
      </c>
    </row>
    <row r="36" spans="1:19" ht="142.5" x14ac:dyDescent="0.2">
      <c r="A36" s="380"/>
      <c r="B36" s="383"/>
      <c r="C36" s="122">
        <v>32</v>
      </c>
      <c r="D36" s="123" t="s">
        <v>198</v>
      </c>
      <c r="E36" s="123" t="s">
        <v>199</v>
      </c>
      <c r="F36" s="124" t="s">
        <v>99</v>
      </c>
      <c r="G36" s="122" t="s">
        <v>100</v>
      </c>
      <c r="H36" s="125" t="s">
        <v>33</v>
      </c>
      <c r="I36" s="123" t="s">
        <v>200</v>
      </c>
      <c r="J36" s="123" t="s">
        <v>201</v>
      </c>
      <c r="K36" s="126">
        <v>1</v>
      </c>
      <c r="L36" s="127">
        <v>1</v>
      </c>
      <c r="M36" s="126">
        <v>1</v>
      </c>
      <c r="N36" s="128" t="s">
        <v>103</v>
      </c>
      <c r="Q36" s="68">
        <v>1</v>
      </c>
      <c r="S36" s="79"/>
    </row>
    <row r="37" spans="1:19" ht="143.25" thickBot="1" x14ac:dyDescent="0.25">
      <c r="A37" s="381"/>
      <c r="B37" s="384"/>
      <c r="C37" s="115">
        <v>33</v>
      </c>
      <c r="D37" s="116" t="s">
        <v>202</v>
      </c>
      <c r="E37" s="116" t="s">
        <v>203</v>
      </c>
      <c r="F37" s="117" t="s">
        <v>99</v>
      </c>
      <c r="G37" s="115" t="s">
        <v>100</v>
      </c>
      <c r="H37" s="118" t="s">
        <v>33</v>
      </c>
      <c r="I37" s="116" t="s">
        <v>364</v>
      </c>
      <c r="J37" s="116" t="s">
        <v>204</v>
      </c>
      <c r="K37" s="119">
        <v>0.754</v>
      </c>
      <c r="L37" s="120">
        <v>1</v>
      </c>
      <c r="M37" s="119">
        <v>0.754</v>
      </c>
      <c r="N37" s="121" t="s">
        <v>103</v>
      </c>
      <c r="Q37" s="68">
        <v>0.754</v>
      </c>
      <c r="S37" s="79"/>
    </row>
    <row r="38" spans="1:19" ht="57.75" customHeight="1" x14ac:dyDescent="0.2">
      <c r="A38" s="364" t="s">
        <v>205</v>
      </c>
      <c r="B38" s="367" t="s">
        <v>42</v>
      </c>
      <c r="C38" s="151">
        <v>34</v>
      </c>
      <c r="D38" s="152" t="s">
        <v>43</v>
      </c>
      <c r="E38" s="152" t="s">
        <v>206</v>
      </c>
      <c r="F38" s="153" t="s">
        <v>99</v>
      </c>
      <c r="G38" s="154" t="s">
        <v>100</v>
      </c>
      <c r="H38" s="155" t="s">
        <v>31</v>
      </c>
      <c r="I38" s="152" t="s">
        <v>365</v>
      </c>
      <c r="J38" s="152" t="s">
        <v>207</v>
      </c>
      <c r="K38" s="156">
        <v>1</v>
      </c>
      <c r="L38" s="157">
        <v>1</v>
      </c>
      <c r="M38" s="156">
        <v>1</v>
      </c>
      <c r="N38" s="158" t="s">
        <v>29</v>
      </c>
      <c r="R38" s="88">
        <f>(M38+M39+M40+M41+M42)/5</f>
        <v>0.98980000000000001</v>
      </c>
      <c r="S38" s="79"/>
    </row>
    <row r="39" spans="1:19" ht="33.75" customHeight="1" x14ac:dyDescent="0.2">
      <c r="A39" s="365"/>
      <c r="B39" s="368"/>
      <c r="C39" s="159">
        <v>35</v>
      </c>
      <c r="D39" s="160" t="s">
        <v>208</v>
      </c>
      <c r="E39" s="160" t="s">
        <v>209</v>
      </c>
      <c r="F39" s="161" t="s">
        <v>99</v>
      </c>
      <c r="G39" s="159" t="s">
        <v>100</v>
      </c>
      <c r="H39" s="162" t="s">
        <v>31</v>
      </c>
      <c r="I39" s="160" t="s">
        <v>210</v>
      </c>
      <c r="J39" s="160" t="s">
        <v>207</v>
      </c>
      <c r="K39" s="163">
        <v>1</v>
      </c>
      <c r="L39" s="164">
        <v>1</v>
      </c>
      <c r="M39" s="163">
        <v>1</v>
      </c>
      <c r="N39" s="165" t="s">
        <v>29</v>
      </c>
      <c r="S39" s="79"/>
    </row>
    <row r="40" spans="1:19" ht="33.75" customHeight="1" thickBot="1" x14ac:dyDescent="0.25">
      <c r="A40" s="365"/>
      <c r="B40" s="372"/>
      <c r="C40" s="166">
        <v>36</v>
      </c>
      <c r="D40" s="167" t="s">
        <v>211</v>
      </c>
      <c r="E40" s="167" t="s">
        <v>212</v>
      </c>
      <c r="F40" s="168" t="s">
        <v>99</v>
      </c>
      <c r="G40" s="166" t="s">
        <v>100</v>
      </c>
      <c r="H40" s="169" t="s">
        <v>31</v>
      </c>
      <c r="I40" s="167" t="s">
        <v>366</v>
      </c>
      <c r="J40" s="167" t="s">
        <v>213</v>
      </c>
      <c r="K40" s="170">
        <v>1</v>
      </c>
      <c r="L40" s="171">
        <v>1</v>
      </c>
      <c r="M40" s="170">
        <v>1</v>
      </c>
      <c r="N40" s="172" t="s">
        <v>29</v>
      </c>
      <c r="S40" s="79"/>
    </row>
    <row r="41" spans="1:19" ht="186" thickTop="1" x14ac:dyDescent="0.2">
      <c r="A41" s="365"/>
      <c r="B41" s="371" t="s">
        <v>214</v>
      </c>
      <c r="C41" s="154">
        <v>37</v>
      </c>
      <c r="D41" s="173" t="s">
        <v>44</v>
      </c>
      <c r="E41" s="173" t="s">
        <v>215</v>
      </c>
      <c r="F41" s="174" t="s">
        <v>99</v>
      </c>
      <c r="G41" s="154" t="s">
        <v>100</v>
      </c>
      <c r="H41" s="175" t="s">
        <v>33</v>
      </c>
      <c r="I41" s="173" t="s">
        <v>367</v>
      </c>
      <c r="J41" s="173" t="s">
        <v>216</v>
      </c>
      <c r="K41" s="176">
        <v>0.94899999999999995</v>
      </c>
      <c r="L41" s="177">
        <v>1</v>
      </c>
      <c r="M41" s="176">
        <v>0.94899999999999995</v>
      </c>
      <c r="N41" s="178" t="s">
        <v>29</v>
      </c>
      <c r="R41" s="88">
        <f>(M41+M42)/2</f>
        <v>0.97449999999999992</v>
      </c>
      <c r="S41" s="79"/>
    </row>
    <row r="42" spans="1:19" ht="57.75" thickBot="1" x14ac:dyDescent="0.25">
      <c r="A42" s="366"/>
      <c r="B42" s="369"/>
      <c r="C42" s="179">
        <v>38</v>
      </c>
      <c r="D42" s="180" t="s">
        <v>217</v>
      </c>
      <c r="E42" s="180" t="s">
        <v>218</v>
      </c>
      <c r="F42" s="181" t="s">
        <v>99</v>
      </c>
      <c r="G42" s="179" t="s">
        <v>100</v>
      </c>
      <c r="H42" s="182" t="s">
        <v>31</v>
      </c>
      <c r="I42" s="180" t="s">
        <v>219</v>
      </c>
      <c r="J42" s="180" t="s">
        <v>220</v>
      </c>
      <c r="K42" s="183">
        <v>1</v>
      </c>
      <c r="L42" s="184">
        <v>1</v>
      </c>
      <c r="M42" s="183">
        <v>1</v>
      </c>
      <c r="N42" s="185" t="s">
        <v>29</v>
      </c>
      <c r="S42" s="79"/>
    </row>
    <row r="43" spans="1:19" ht="33.75" customHeight="1" x14ac:dyDescent="0.2">
      <c r="A43" s="364" t="s">
        <v>221</v>
      </c>
      <c r="B43" s="367" t="s">
        <v>96</v>
      </c>
      <c r="C43" s="151">
        <v>39</v>
      </c>
      <c r="D43" s="152" t="s">
        <v>47</v>
      </c>
      <c r="E43" s="152" t="s">
        <v>222</v>
      </c>
      <c r="F43" s="153" t="s">
        <v>99</v>
      </c>
      <c r="G43" s="154" t="s">
        <v>100</v>
      </c>
      <c r="H43" s="155" t="s">
        <v>31</v>
      </c>
      <c r="I43" s="152" t="s">
        <v>223</v>
      </c>
      <c r="J43" s="152" t="s">
        <v>224</v>
      </c>
      <c r="K43" s="156">
        <v>1</v>
      </c>
      <c r="L43" s="157">
        <v>1</v>
      </c>
      <c r="M43" s="156">
        <v>1</v>
      </c>
      <c r="N43" s="158" t="s">
        <v>29</v>
      </c>
      <c r="S43" s="79"/>
    </row>
    <row r="44" spans="1:19" ht="42" customHeight="1" x14ac:dyDescent="0.2">
      <c r="A44" s="365"/>
      <c r="B44" s="368"/>
      <c r="C44" s="159">
        <v>40</v>
      </c>
      <c r="D44" s="160" t="s">
        <v>48</v>
      </c>
      <c r="E44" s="160" t="s">
        <v>225</v>
      </c>
      <c r="F44" s="161" t="s">
        <v>99</v>
      </c>
      <c r="G44" s="159" t="s">
        <v>100</v>
      </c>
      <c r="H44" s="162" t="s">
        <v>31</v>
      </c>
      <c r="I44" s="160" t="s">
        <v>226</v>
      </c>
      <c r="J44" s="160" t="s">
        <v>224</v>
      </c>
      <c r="K44" s="163">
        <v>1</v>
      </c>
      <c r="L44" s="164">
        <v>1</v>
      </c>
      <c r="M44" s="163">
        <v>1</v>
      </c>
      <c r="N44" s="165" t="s">
        <v>29</v>
      </c>
      <c r="R44" s="88">
        <f>(M43+M44+M45+M46+M47)/5</f>
        <v>1</v>
      </c>
      <c r="S44" s="79"/>
    </row>
    <row r="45" spans="1:19" ht="43.5" customHeight="1" x14ac:dyDescent="0.2">
      <c r="A45" s="365"/>
      <c r="B45" s="368"/>
      <c r="C45" s="159">
        <v>41</v>
      </c>
      <c r="D45" s="160" t="s">
        <v>49</v>
      </c>
      <c r="E45" s="160" t="s">
        <v>227</v>
      </c>
      <c r="F45" s="161" t="s">
        <v>99</v>
      </c>
      <c r="G45" s="159" t="s">
        <v>100</v>
      </c>
      <c r="H45" s="162" t="s">
        <v>33</v>
      </c>
      <c r="I45" s="160" t="s">
        <v>228</v>
      </c>
      <c r="J45" s="160" t="s">
        <v>224</v>
      </c>
      <c r="K45" s="163">
        <v>1</v>
      </c>
      <c r="L45" s="164">
        <v>1</v>
      </c>
      <c r="M45" s="163">
        <v>1</v>
      </c>
      <c r="N45" s="165" t="s">
        <v>29</v>
      </c>
      <c r="S45" s="79"/>
    </row>
    <row r="46" spans="1:19" ht="40.5" customHeight="1" x14ac:dyDescent="0.2">
      <c r="A46" s="365"/>
      <c r="B46" s="368"/>
      <c r="C46" s="159">
        <v>42</v>
      </c>
      <c r="D46" s="160" t="s">
        <v>229</v>
      </c>
      <c r="E46" s="160" t="s">
        <v>230</v>
      </c>
      <c r="F46" s="161" t="s">
        <v>99</v>
      </c>
      <c r="G46" s="159" t="s">
        <v>100</v>
      </c>
      <c r="H46" s="162" t="s">
        <v>33</v>
      </c>
      <c r="I46" s="160" t="s">
        <v>231</v>
      </c>
      <c r="J46" s="160" t="s">
        <v>224</v>
      </c>
      <c r="K46" s="163">
        <v>1</v>
      </c>
      <c r="L46" s="164">
        <v>1</v>
      </c>
      <c r="M46" s="163">
        <v>1</v>
      </c>
      <c r="N46" s="165" t="s">
        <v>29</v>
      </c>
      <c r="S46" s="79"/>
    </row>
    <row r="47" spans="1:19" ht="33.75" customHeight="1" thickBot="1" x14ac:dyDescent="0.25">
      <c r="A47" s="366"/>
      <c r="B47" s="369"/>
      <c r="C47" s="179">
        <v>43</v>
      </c>
      <c r="D47" s="180" t="s">
        <v>50</v>
      </c>
      <c r="E47" s="180" t="s">
        <v>232</v>
      </c>
      <c r="F47" s="181" t="s">
        <v>99</v>
      </c>
      <c r="G47" s="179" t="s">
        <v>100</v>
      </c>
      <c r="H47" s="182" t="s">
        <v>31</v>
      </c>
      <c r="I47" s="180" t="s">
        <v>233</v>
      </c>
      <c r="J47" s="180" t="s">
        <v>224</v>
      </c>
      <c r="K47" s="183">
        <v>1</v>
      </c>
      <c r="L47" s="184">
        <v>1</v>
      </c>
      <c r="M47" s="183">
        <v>1</v>
      </c>
      <c r="N47" s="185" t="s">
        <v>29</v>
      </c>
      <c r="S47" s="79"/>
    </row>
    <row r="48" spans="1:19" ht="57" x14ac:dyDescent="0.2">
      <c r="A48" s="364" t="s">
        <v>234</v>
      </c>
      <c r="B48" s="367" t="s">
        <v>96</v>
      </c>
      <c r="C48" s="151">
        <v>44</v>
      </c>
      <c r="D48" s="152" t="s">
        <v>235</v>
      </c>
      <c r="E48" s="152" t="s">
        <v>236</v>
      </c>
      <c r="F48" s="153" t="s">
        <v>99</v>
      </c>
      <c r="G48" s="154" t="s">
        <v>100</v>
      </c>
      <c r="H48" s="155" t="s">
        <v>31</v>
      </c>
      <c r="I48" s="152" t="s">
        <v>237</v>
      </c>
      <c r="J48" s="152" t="s">
        <v>238</v>
      </c>
      <c r="K48" s="156">
        <v>1</v>
      </c>
      <c r="L48" s="157">
        <v>1</v>
      </c>
      <c r="M48" s="156">
        <v>1</v>
      </c>
      <c r="N48" s="158" t="s">
        <v>29</v>
      </c>
      <c r="P48" s="68">
        <v>1</v>
      </c>
      <c r="S48" s="79"/>
    </row>
    <row r="49" spans="1:19" ht="33.75" customHeight="1" x14ac:dyDescent="0.2">
      <c r="A49" s="365"/>
      <c r="B49" s="368"/>
      <c r="C49" s="159">
        <v>45</v>
      </c>
      <c r="D49" s="160" t="s">
        <v>239</v>
      </c>
      <c r="E49" s="160" t="s">
        <v>240</v>
      </c>
      <c r="F49" s="161" t="s">
        <v>99</v>
      </c>
      <c r="G49" s="159" t="s">
        <v>117</v>
      </c>
      <c r="H49" s="162" t="s">
        <v>31</v>
      </c>
      <c r="I49" s="160" t="s">
        <v>241</v>
      </c>
      <c r="J49" s="160" t="s">
        <v>242</v>
      </c>
      <c r="K49" s="163">
        <v>0.98</v>
      </c>
      <c r="L49" s="164">
        <v>1</v>
      </c>
      <c r="M49" s="163">
        <v>0.98</v>
      </c>
      <c r="N49" s="165" t="s">
        <v>29</v>
      </c>
      <c r="P49" s="68">
        <v>0.98</v>
      </c>
      <c r="R49" s="88">
        <f>(P48+P49+P50)/3</f>
        <v>0.99333333333333329</v>
      </c>
      <c r="S49" s="79"/>
    </row>
    <row r="50" spans="1:19" ht="43.5" thickBot="1" x14ac:dyDescent="0.25">
      <c r="A50" s="366"/>
      <c r="B50" s="369"/>
      <c r="C50" s="179">
        <v>46</v>
      </c>
      <c r="D50" s="180" t="s">
        <v>243</v>
      </c>
      <c r="E50" s="180" t="s">
        <v>244</v>
      </c>
      <c r="F50" s="181" t="s">
        <v>99</v>
      </c>
      <c r="G50" s="179" t="s">
        <v>245</v>
      </c>
      <c r="H50" s="182" t="s">
        <v>31</v>
      </c>
      <c r="I50" s="180" t="s">
        <v>246</v>
      </c>
      <c r="J50" s="180" t="s">
        <v>247</v>
      </c>
      <c r="K50" s="183">
        <v>0.98</v>
      </c>
      <c r="L50" s="184">
        <v>0.96</v>
      </c>
      <c r="M50" s="183">
        <v>1.0209999999999999</v>
      </c>
      <c r="N50" s="185" t="s">
        <v>29</v>
      </c>
      <c r="P50" s="68">
        <v>1</v>
      </c>
      <c r="S50" s="79"/>
    </row>
    <row r="51" spans="1:19" ht="42.75" x14ac:dyDescent="0.2">
      <c r="A51" s="364" t="s">
        <v>45</v>
      </c>
      <c r="B51" s="367" t="s">
        <v>96</v>
      </c>
      <c r="C51" s="151">
        <v>47</v>
      </c>
      <c r="D51" s="152" t="s">
        <v>248</v>
      </c>
      <c r="E51" s="152" t="s">
        <v>249</v>
      </c>
      <c r="F51" s="153" t="s">
        <v>177</v>
      </c>
      <c r="G51" s="154" t="s">
        <v>100</v>
      </c>
      <c r="H51" s="155" t="s">
        <v>34</v>
      </c>
      <c r="I51" s="152"/>
      <c r="J51" s="152" t="s">
        <v>250</v>
      </c>
      <c r="K51" s="156">
        <v>1</v>
      </c>
      <c r="L51" s="157">
        <v>1</v>
      </c>
      <c r="M51" s="156">
        <v>1</v>
      </c>
      <c r="N51" s="158" t="s">
        <v>29</v>
      </c>
      <c r="S51" s="79"/>
    </row>
    <row r="52" spans="1:19" ht="85.5" x14ac:dyDescent="0.2">
      <c r="A52" s="365"/>
      <c r="B52" s="368"/>
      <c r="C52" s="159">
        <v>48</v>
      </c>
      <c r="D52" s="160" t="s">
        <v>46</v>
      </c>
      <c r="E52" s="160" t="s">
        <v>251</v>
      </c>
      <c r="F52" s="161" t="s">
        <v>99</v>
      </c>
      <c r="G52" s="159" t="s">
        <v>100</v>
      </c>
      <c r="H52" s="162" t="s">
        <v>31</v>
      </c>
      <c r="I52" s="160" t="s">
        <v>252</v>
      </c>
      <c r="J52" s="160" t="s">
        <v>253</v>
      </c>
      <c r="K52" s="163">
        <v>1</v>
      </c>
      <c r="L52" s="164">
        <v>1</v>
      </c>
      <c r="M52" s="163">
        <v>1</v>
      </c>
      <c r="N52" s="165" t="s">
        <v>29</v>
      </c>
      <c r="S52" s="79"/>
    </row>
    <row r="53" spans="1:19" ht="43.5" thickBot="1" x14ac:dyDescent="0.25">
      <c r="A53" s="366"/>
      <c r="B53" s="369"/>
      <c r="C53" s="179">
        <v>49</v>
      </c>
      <c r="D53" s="180" t="s">
        <v>254</v>
      </c>
      <c r="E53" s="180" t="s">
        <v>255</v>
      </c>
      <c r="F53" s="181" t="s">
        <v>177</v>
      </c>
      <c r="G53" s="179" t="s">
        <v>100</v>
      </c>
      <c r="H53" s="182" t="s">
        <v>31</v>
      </c>
      <c r="I53" s="180"/>
      <c r="J53" s="180" t="s">
        <v>250</v>
      </c>
      <c r="K53" s="183">
        <v>1</v>
      </c>
      <c r="L53" s="184">
        <v>1</v>
      </c>
      <c r="M53" s="183">
        <v>1</v>
      </c>
      <c r="N53" s="185" t="s">
        <v>29</v>
      </c>
      <c r="S53" s="79"/>
    </row>
    <row r="54" spans="1:19" ht="85.5" x14ac:dyDescent="0.2">
      <c r="A54" s="364" t="s">
        <v>256</v>
      </c>
      <c r="B54" s="367" t="s">
        <v>257</v>
      </c>
      <c r="C54" s="151">
        <v>50</v>
      </c>
      <c r="D54" s="152" t="s">
        <v>258</v>
      </c>
      <c r="E54" s="152" t="s">
        <v>259</v>
      </c>
      <c r="F54" s="153" t="s">
        <v>99</v>
      </c>
      <c r="G54" s="154" t="s">
        <v>100</v>
      </c>
      <c r="H54" s="155" t="s">
        <v>33</v>
      </c>
      <c r="I54" s="152" t="s">
        <v>260</v>
      </c>
      <c r="J54" s="152" t="s">
        <v>261</v>
      </c>
      <c r="K54" s="156">
        <v>1</v>
      </c>
      <c r="L54" s="157">
        <v>1</v>
      </c>
      <c r="M54" s="156">
        <v>1</v>
      </c>
      <c r="N54" s="158" t="s">
        <v>29</v>
      </c>
      <c r="P54" s="68">
        <v>1</v>
      </c>
      <c r="S54" s="79"/>
    </row>
    <row r="55" spans="1:19" ht="171" x14ac:dyDescent="0.2">
      <c r="A55" s="365"/>
      <c r="B55" s="368"/>
      <c r="C55" s="159">
        <v>51</v>
      </c>
      <c r="D55" s="160" t="s">
        <v>262</v>
      </c>
      <c r="E55" s="160" t="s">
        <v>263</v>
      </c>
      <c r="F55" s="161" t="s">
        <v>99</v>
      </c>
      <c r="G55" s="159" t="s">
        <v>100</v>
      </c>
      <c r="H55" s="162" t="s">
        <v>33</v>
      </c>
      <c r="I55" s="160" t="s">
        <v>368</v>
      </c>
      <c r="J55" s="160" t="s">
        <v>261</v>
      </c>
      <c r="K55" s="163">
        <v>1</v>
      </c>
      <c r="L55" s="164">
        <v>1</v>
      </c>
      <c r="M55" s="163">
        <v>1</v>
      </c>
      <c r="N55" s="165" t="s">
        <v>29</v>
      </c>
      <c r="P55" s="68">
        <v>1</v>
      </c>
      <c r="S55" s="79"/>
    </row>
    <row r="56" spans="1:19" ht="171" x14ac:dyDescent="0.2">
      <c r="A56" s="365"/>
      <c r="B56" s="368"/>
      <c r="C56" s="159">
        <v>52</v>
      </c>
      <c r="D56" s="160" t="s">
        <v>61</v>
      </c>
      <c r="E56" s="160" t="s">
        <v>264</v>
      </c>
      <c r="F56" s="161" t="s">
        <v>99</v>
      </c>
      <c r="G56" s="159" t="s">
        <v>100</v>
      </c>
      <c r="H56" s="162" t="s">
        <v>33</v>
      </c>
      <c r="I56" s="160" t="s">
        <v>369</v>
      </c>
      <c r="J56" s="160" t="s">
        <v>265</v>
      </c>
      <c r="K56" s="163">
        <v>1</v>
      </c>
      <c r="L56" s="164">
        <v>1</v>
      </c>
      <c r="M56" s="163">
        <v>1</v>
      </c>
      <c r="N56" s="165" t="s">
        <v>29</v>
      </c>
      <c r="P56" s="68">
        <v>1</v>
      </c>
      <c r="S56" s="79"/>
    </row>
    <row r="57" spans="1:19" ht="42.75" x14ac:dyDescent="0.2">
      <c r="A57" s="365"/>
      <c r="B57" s="368"/>
      <c r="C57" s="159">
        <v>53</v>
      </c>
      <c r="D57" s="160" t="s">
        <v>266</v>
      </c>
      <c r="E57" s="160" t="s">
        <v>267</v>
      </c>
      <c r="F57" s="161" t="s">
        <v>99</v>
      </c>
      <c r="G57" s="159" t="s">
        <v>100</v>
      </c>
      <c r="H57" s="162" t="s">
        <v>31</v>
      </c>
      <c r="I57" s="160" t="s">
        <v>268</v>
      </c>
      <c r="J57" s="160" t="s">
        <v>269</v>
      </c>
      <c r="K57" s="163">
        <v>1</v>
      </c>
      <c r="L57" s="164">
        <v>1</v>
      </c>
      <c r="M57" s="163">
        <v>1</v>
      </c>
      <c r="N57" s="165" t="s">
        <v>29</v>
      </c>
      <c r="P57" s="68">
        <v>1</v>
      </c>
      <c r="R57" s="88">
        <f>(P54+P55+P56+P57+P58)/5</f>
        <v>1</v>
      </c>
      <c r="S57" s="79"/>
    </row>
    <row r="58" spans="1:19" ht="199.5" x14ac:dyDescent="0.2">
      <c r="A58" s="365"/>
      <c r="B58" s="368"/>
      <c r="C58" s="159">
        <v>54</v>
      </c>
      <c r="D58" s="160" t="s">
        <v>60</v>
      </c>
      <c r="E58" s="160" t="s">
        <v>270</v>
      </c>
      <c r="F58" s="161" t="s">
        <v>99</v>
      </c>
      <c r="G58" s="159" t="s">
        <v>100</v>
      </c>
      <c r="H58" s="162" t="s">
        <v>33</v>
      </c>
      <c r="I58" s="160" t="s">
        <v>370</v>
      </c>
      <c r="J58" s="160" t="s">
        <v>271</v>
      </c>
      <c r="K58" s="163">
        <v>1</v>
      </c>
      <c r="L58" s="164">
        <v>1</v>
      </c>
      <c r="M58" s="163">
        <v>1</v>
      </c>
      <c r="N58" s="165" t="s">
        <v>29</v>
      </c>
      <c r="P58" s="68">
        <v>1</v>
      </c>
      <c r="S58" s="79"/>
    </row>
    <row r="59" spans="1:19" ht="44.25" customHeight="1" thickBot="1" x14ac:dyDescent="0.25">
      <c r="A59" s="365"/>
      <c r="B59" s="372"/>
      <c r="C59" s="166">
        <v>55</v>
      </c>
      <c r="D59" s="167" t="s">
        <v>62</v>
      </c>
      <c r="E59" s="167" t="s">
        <v>272</v>
      </c>
      <c r="F59" s="168" t="s">
        <v>35</v>
      </c>
      <c r="G59" s="166"/>
      <c r="H59" s="169"/>
      <c r="I59" s="167"/>
      <c r="J59" s="167"/>
      <c r="K59" s="170"/>
      <c r="L59" s="171"/>
      <c r="M59" s="170"/>
      <c r="N59" s="172" t="s">
        <v>29</v>
      </c>
      <c r="S59" s="90"/>
    </row>
    <row r="60" spans="1:19" ht="42.75" customHeight="1" thickTop="1" x14ac:dyDescent="0.2">
      <c r="A60" s="365"/>
      <c r="B60" s="378" t="s">
        <v>273</v>
      </c>
      <c r="C60" s="186">
        <v>56</v>
      </c>
      <c r="D60" s="187" t="s">
        <v>52</v>
      </c>
      <c r="E60" s="187" t="s">
        <v>274</v>
      </c>
      <c r="F60" s="188" t="s">
        <v>35</v>
      </c>
      <c r="G60" s="154"/>
      <c r="H60" s="189"/>
      <c r="I60" s="187"/>
      <c r="J60" s="187"/>
      <c r="K60" s="190"/>
      <c r="L60" s="191"/>
      <c r="M60" s="190"/>
      <c r="N60" s="192" t="s">
        <v>29</v>
      </c>
      <c r="S60" s="90"/>
    </row>
    <row r="61" spans="1:19" ht="128.25" x14ac:dyDescent="0.2">
      <c r="A61" s="365"/>
      <c r="B61" s="368"/>
      <c r="C61" s="159">
        <v>57</v>
      </c>
      <c r="D61" s="160" t="s">
        <v>56</v>
      </c>
      <c r="E61" s="160" t="s">
        <v>275</v>
      </c>
      <c r="F61" s="161" t="s">
        <v>99</v>
      </c>
      <c r="G61" s="159" t="s">
        <v>100</v>
      </c>
      <c r="H61" s="162" t="s">
        <v>33</v>
      </c>
      <c r="I61" s="160" t="s">
        <v>371</v>
      </c>
      <c r="J61" s="160"/>
      <c r="K61" s="163">
        <v>0.92</v>
      </c>
      <c r="L61" s="164">
        <v>1</v>
      </c>
      <c r="M61" s="163">
        <v>0.92</v>
      </c>
      <c r="N61" s="165" t="s">
        <v>29</v>
      </c>
      <c r="Q61" s="68">
        <v>0.88200000000000001</v>
      </c>
      <c r="S61" s="79"/>
    </row>
    <row r="62" spans="1:19" ht="57" x14ac:dyDescent="0.2">
      <c r="A62" s="365"/>
      <c r="B62" s="368"/>
      <c r="C62" s="159">
        <v>58</v>
      </c>
      <c r="D62" s="160" t="s">
        <v>57</v>
      </c>
      <c r="E62" s="160" t="s">
        <v>276</v>
      </c>
      <c r="F62" s="161" t="s">
        <v>99</v>
      </c>
      <c r="G62" s="159" t="s">
        <v>100</v>
      </c>
      <c r="H62" s="162" t="s">
        <v>33</v>
      </c>
      <c r="I62" s="160" t="s">
        <v>277</v>
      </c>
      <c r="J62" s="160"/>
      <c r="K62" s="163">
        <v>1.018</v>
      </c>
      <c r="L62" s="164">
        <v>0.6</v>
      </c>
      <c r="M62" s="163">
        <v>1.6970000000000001</v>
      </c>
      <c r="N62" s="165" t="s">
        <v>29</v>
      </c>
      <c r="Q62" s="68">
        <v>1</v>
      </c>
      <c r="S62" s="79"/>
    </row>
    <row r="63" spans="1:19" ht="42.75" customHeight="1" x14ac:dyDescent="0.2">
      <c r="A63" s="365"/>
      <c r="B63" s="368"/>
      <c r="C63" s="159">
        <v>59</v>
      </c>
      <c r="D63" s="160" t="s">
        <v>51</v>
      </c>
      <c r="E63" s="160" t="s">
        <v>278</v>
      </c>
      <c r="F63" s="161" t="s">
        <v>35</v>
      </c>
      <c r="G63" s="159"/>
      <c r="H63" s="162"/>
      <c r="I63" s="160"/>
      <c r="J63" s="160"/>
      <c r="K63" s="163"/>
      <c r="L63" s="164"/>
      <c r="M63" s="163"/>
      <c r="N63" s="165" t="s">
        <v>29</v>
      </c>
      <c r="S63" s="90"/>
    </row>
    <row r="64" spans="1:19" ht="142.5" x14ac:dyDescent="0.2">
      <c r="A64" s="365"/>
      <c r="B64" s="368"/>
      <c r="C64" s="159">
        <v>60</v>
      </c>
      <c r="D64" s="160" t="s">
        <v>54</v>
      </c>
      <c r="E64" s="160" t="s">
        <v>279</v>
      </c>
      <c r="F64" s="161" t="s">
        <v>99</v>
      </c>
      <c r="G64" s="159" t="s">
        <v>100</v>
      </c>
      <c r="H64" s="162" t="s">
        <v>33</v>
      </c>
      <c r="I64" s="160" t="s">
        <v>372</v>
      </c>
      <c r="J64" s="160"/>
      <c r="K64" s="163">
        <v>0.82099999999999995</v>
      </c>
      <c r="L64" s="164">
        <v>1</v>
      </c>
      <c r="M64" s="163">
        <v>0.82099999999999995</v>
      </c>
      <c r="N64" s="165" t="s">
        <v>29</v>
      </c>
      <c r="Q64" s="68">
        <v>0.82099999999999995</v>
      </c>
      <c r="R64" s="88">
        <f>(Q61+Q62+Q64+Q65+Q67+Q68)/6</f>
        <v>0.95050000000000001</v>
      </c>
      <c r="S64" s="79"/>
    </row>
    <row r="65" spans="1:23" ht="106.5" customHeight="1" x14ac:dyDescent="0.2">
      <c r="A65" s="365"/>
      <c r="B65" s="368"/>
      <c r="C65" s="159">
        <v>61</v>
      </c>
      <c r="D65" s="160" t="s">
        <v>55</v>
      </c>
      <c r="E65" s="160" t="s">
        <v>280</v>
      </c>
      <c r="F65" s="161" t="s">
        <v>99</v>
      </c>
      <c r="G65" s="159" t="s">
        <v>100</v>
      </c>
      <c r="H65" s="162" t="s">
        <v>33</v>
      </c>
      <c r="I65" s="160" t="s">
        <v>373</v>
      </c>
      <c r="J65" s="160"/>
      <c r="K65" s="163">
        <v>0.70099999999999996</v>
      </c>
      <c r="L65" s="164">
        <v>0.6</v>
      </c>
      <c r="M65" s="163">
        <v>1.169</v>
      </c>
      <c r="N65" s="165" t="s">
        <v>29</v>
      </c>
      <c r="Q65" s="68">
        <v>1</v>
      </c>
      <c r="S65" s="79"/>
    </row>
    <row r="66" spans="1:23" ht="42" customHeight="1" x14ac:dyDescent="0.2">
      <c r="A66" s="365"/>
      <c r="B66" s="368"/>
      <c r="C66" s="159">
        <v>62</v>
      </c>
      <c r="D66" s="160" t="s">
        <v>53</v>
      </c>
      <c r="E66" s="160" t="s">
        <v>281</v>
      </c>
      <c r="F66" s="161" t="s">
        <v>35</v>
      </c>
      <c r="G66" s="159"/>
      <c r="H66" s="162"/>
      <c r="I66" s="160"/>
      <c r="J66" s="160"/>
      <c r="K66" s="163"/>
      <c r="L66" s="164"/>
      <c r="M66" s="163"/>
      <c r="N66" s="165" t="s">
        <v>29</v>
      </c>
      <c r="S66" s="90"/>
      <c r="T66" s="68">
        <f>(Q61+Q62+Q64+Q65+Q67+Q68)/6</f>
        <v>0.95050000000000001</v>
      </c>
    </row>
    <row r="67" spans="1:23" ht="57" x14ac:dyDescent="0.2">
      <c r="A67" s="365"/>
      <c r="B67" s="368"/>
      <c r="C67" s="159">
        <v>63</v>
      </c>
      <c r="D67" s="160" t="s">
        <v>58</v>
      </c>
      <c r="E67" s="160" t="s">
        <v>282</v>
      </c>
      <c r="F67" s="161" t="s">
        <v>99</v>
      </c>
      <c r="G67" s="159" t="s">
        <v>100</v>
      </c>
      <c r="H67" s="162" t="s">
        <v>33</v>
      </c>
      <c r="I67" s="160" t="s">
        <v>374</v>
      </c>
      <c r="J67" s="160"/>
      <c r="K67" s="163">
        <v>1</v>
      </c>
      <c r="L67" s="164">
        <v>1</v>
      </c>
      <c r="M67" s="163">
        <v>1</v>
      </c>
      <c r="N67" s="165" t="s">
        <v>29</v>
      </c>
      <c r="Q67" s="68">
        <v>1</v>
      </c>
      <c r="S67" s="79"/>
    </row>
    <row r="68" spans="1:23" ht="57.75" thickBot="1" x14ac:dyDescent="0.25">
      <c r="A68" s="365"/>
      <c r="B68" s="372"/>
      <c r="C68" s="166">
        <v>64</v>
      </c>
      <c r="D68" s="167" t="s">
        <v>59</v>
      </c>
      <c r="E68" s="167" t="s">
        <v>283</v>
      </c>
      <c r="F68" s="168" t="s">
        <v>99</v>
      </c>
      <c r="G68" s="166" t="s">
        <v>100</v>
      </c>
      <c r="H68" s="169" t="s">
        <v>33</v>
      </c>
      <c r="I68" s="167" t="s">
        <v>284</v>
      </c>
      <c r="J68" s="167"/>
      <c r="K68" s="170">
        <v>1</v>
      </c>
      <c r="L68" s="171">
        <v>0.6</v>
      </c>
      <c r="M68" s="170">
        <v>1.667</v>
      </c>
      <c r="N68" s="172" t="s">
        <v>29</v>
      </c>
      <c r="Q68" s="68">
        <v>1</v>
      </c>
      <c r="S68" s="79"/>
    </row>
    <row r="69" spans="1:23" ht="42.75" customHeight="1" thickTop="1" x14ac:dyDescent="0.2">
      <c r="A69" s="365"/>
      <c r="B69" s="371" t="s">
        <v>285</v>
      </c>
      <c r="C69" s="154">
        <v>65</v>
      </c>
      <c r="D69" s="173" t="s">
        <v>286</v>
      </c>
      <c r="E69" s="173" t="s">
        <v>287</v>
      </c>
      <c r="F69" s="174" t="s">
        <v>99</v>
      </c>
      <c r="G69" s="154" t="s">
        <v>100</v>
      </c>
      <c r="H69" s="175" t="s">
        <v>31</v>
      </c>
      <c r="I69" s="173" t="s">
        <v>375</v>
      </c>
      <c r="J69" s="173" t="s">
        <v>288</v>
      </c>
      <c r="K69" s="176">
        <v>1</v>
      </c>
      <c r="L69" s="177">
        <v>1</v>
      </c>
      <c r="M69" s="176">
        <v>1</v>
      </c>
      <c r="N69" s="178" t="s">
        <v>29</v>
      </c>
      <c r="S69" s="79"/>
    </row>
    <row r="70" spans="1:23" ht="42.75" x14ac:dyDescent="0.2">
      <c r="A70" s="365"/>
      <c r="B70" s="368"/>
      <c r="C70" s="159">
        <v>66</v>
      </c>
      <c r="D70" s="160" t="s">
        <v>289</v>
      </c>
      <c r="E70" s="160" t="s">
        <v>290</v>
      </c>
      <c r="F70" s="161" t="s">
        <v>99</v>
      </c>
      <c r="G70" s="159" t="s">
        <v>100</v>
      </c>
      <c r="H70" s="162" t="s">
        <v>31</v>
      </c>
      <c r="I70" s="160" t="s">
        <v>376</v>
      </c>
      <c r="J70" s="160" t="s">
        <v>288</v>
      </c>
      <c r="K70" s="163">
        <v>1</v>
      </c>
      <c r="L70" s="164">
        <v>1</v>
      </c>
      <c r="M70" s="163">
        <v>1</v>
      </c>
      <c r="N70" s="165" t="s">
        <v>29</v>
      </c>
      <c r="S70" s="79"/>
    </row>
    <row r="71" spans="1:23" ht="42.75" x14ac:dyDescent="0.2">
      <c r="A71" s="365"/>
      <c r="B71" s="368"/>
      <c r="C71" s="159">
        <v>67</v>
      </c>
      <c r="D71" s="160" t="s">
        <v>291</v>
      </c>
      <c r="E71" s="160" t="s">
        <v>292</v>
      </c>
      <c r="F71" s="161" t="s">
        <v>99</v>
      </c>
      <c r="G71" s="159" t="s">
        <v>100</v>
      </c>
      <c r="H71" s="162" t="s">
        <v>31</v>
      </c>
      <c r="I71" s="160" t="s">
        <v>377</v>
      </c>
      <c r="J71" s="160" t="s">
        <v>288</v>
      </c>
      <c r="K71" s="163">
        <v>1</v>
      </c>
      <c r="L71" s="164">
        <v>1</v>
      </c>
      <c r="M71" s="163">
        <v>1</v>
      </c>
      <c r="N71" s="165" t="s">
        <v>29</v>
      </c>
      <c r="S71" s="79"/>
    </row>
    <row r="72" spans="1:23" ht="43.5" thickBot="1" x14ac:dyDescent="0.25">
      <c r="A72" s="366"/>
      <c r="B72" s="369"/>
      <c r="C72" s="179">
        <v>68</v>
      </c>
      <c r="D72" s="180" t="s">
        <v>293</v>
      </c>
      <c r="E72" s="180" t="s">
        <v>294</v>
      </c>
      <c r="F72" s="181" t="s">
        <v>99</v>
      </c>
      <c r="G72" s="179" t="s">
        <v>100</v>
      </c>
      <c r="H72" s="182" t="s">
        <v>31</v>
      </c>
      <c r="I72" s="180" t="s">
        <v>295</v>
      </c>
      <c r="J72" s="180" t="s">
        <v>288</v>
      </c>
      <c r="K72" s="183">
        <v>0</v>
      </c>
      <c r="L72" s="184">
        <v>0</v>
      </c>
      <c r="M72" s="183">
        <v>0</v>
      </c>
      <c r="N72" s="185" t="s">
        <v>29</v>
      </c>
      <c r="S72" s="79"/>
    </row>
    <row r="73" spans="1:23" ht="42.75" x14ac:dyDescent="0.2">
      <c r="A73" s="364" t="s">
        <v>41</v>
      </c>
      <c r="B73" s="367" t="s">
        <v>96</v>
      </c>
      <c r="C73" s="151">
        <v>69</v>
      </c>
      <c r="D73" s="152" t="s">
        <v>296</v>
      </c>
      <c r="E73" s="152" t="s">
        <v>297</v>
      </c>
      <c r="F73" s="153" t="s">
        <v>99</v>
      </c>
      <c r="G73" s="154" t="s">
        <v>100</v>
      </c>
      <c r="H73" s="155" t="s">
        <v>33</v>
      </c>
      <c r="I73" s="152" t="s">
        <v>378</v>
      </c>
      <c r="J73" s="152" t="s">
        <v>298</v>
      </c>
      <c r="K73" s="156">
        <v>0.92</v>
      </c>
      <c r="L73" s="157">
        <v>0.9</v>
      </c>
      <c r="M73" s="156">
        <v>1.0229999999999999</v>
      </c>
      <c r="N73" s="158" t="s">
        <v>29</v>
      </c>
      <c r="O73" s="67" t="s">
        <v>299</v>
      </c>
      <c r="P73" s="68">
        <v>1</v>
      </c>
      <c r="S73" s="79"/>
      <c r="T73" s="68">
        <v>1</v>
      </c>
    </row>
    <row r="74" spans="1:23" ht="57" x14ac:dyDescent="0.2">
      <c r="A74" s="365"/>
      <c r="B74" s="368"/>
      <c r="C74" s="159">
        <v>70</v>
      </c>
      <c r="D74" s="160" t="s">
        <v>300</v>
      </c>
      <c r="E74" s="160" t="s">
        <v>301</v>
      </c>
      <c r="F74" s="161" t="s">
        <v>99</v>
      </c>
      <c r="G74" s="159" t="s">
        <v>100</v>
      </c>
      <c r="H74" s="162" t="s">
        <v>33</v>
      </c>
      <c r="I74" s="160" t="s">
        <v>302</v>
      </c>
      <c r="J74" s="160" t="s">
        <v>298</v>
      </c>
      <c r="K74" s="163">
        <v>0.90600000000000003</v>
      </c>
      <c r="L74" s="164">
        <v>1</v>
      </c>
      <c r="M74" s="163">
        <v>1.018</v>
      </c>
      <c r="N74" s="165" t="s">
        <v>29</v>
      </c>
      <c r="O74" s="67" t="s">
        <v>303</v>
      </c>
      <c r="P74" s="68">
        <v>1</v>
      </c>
      <c r="S74" s="79"/>
      <c r="T74" s="68">
        <v>1</v>
      </c>
      <c r="W74" s="68">
        <f>(T73+T74+T75+T77)/4</f>
        <v>0.85424999999999995</v>
      </c>
    </row>
    <row r="75" spans="1:23" ht="45" customHeight="1" x14ac:dyDescent="0.2">
      <c r="A75" s="365"/>
      <c r="B75" s="368"/>
      <c r="C75" s="159">
        <v>71</v>
      </c>
      <c r="D75" s="160" t="s">
        <v>304</v>
      </c>
      <c r="E75" s="160" t="s">
        <v>305</v>
      </c>
      <c r="F75" s="161" t="s">
        <v>99</v>
      </c>
      <c r="G75" s="159" t="s">
        <v>100</v>
      </c>
      <c r="H75" s="162" t="s">
        <v>31</v>
      </c>
      <c r="I75" s="160" t="s">
        <v>386</v>
      </c>
      <c r="J75" s="160" t="s">
        <v>298</v>
      </c>
      <c r="K75" s="163">
        <v>0.69499999999999995</v>
      </c>
      <c r="L75" s="164">
        <v>0.7</v>
      </c>
      <c r="M75" s="163">
        <v>0.99199999999999999</v>
      </c>
      <c r="N75" s="165" t="s">
        <v>29</v>
      </c>
      <c r="O75" s="67" t="s">
        <v>306</v>
      </c>
      <c r="P75" s="68">
        <v>0.99199999999999999</v>
      </c>
      <c r="S75" s="79"/>
      <c r="T75" s="68">
        <v>1</v>
      </c>
    </row>
    <row r="76" spans="1:23" ht="56.25" customHeight="1" x14ac:dyDescent="0.2">
      <c r="A76" s="365"/>
      <c r="B76" s="368"/>
      <c r="C76" s="159">
        <v>72</v>
      </c>
      <c r="D76" s="160" t="s">
        <v>307</v>
      </c>
      <c r="E76" s="160" t="s">
        <v>308</v>
      </c>
      <c r="F76" s="161" t="s">
        <v>99</v>
      </c>
      <c r="G76" s="159" t="s">
        <v>100</v>
      </c>
      <c r="H76" s="162" t="s">
        <v>33</v>
      </c>
      <c r="I76" s="160" t="s">
        <v>379</v>
      </c>
      <c r="J76" s="160" t="s">
        <v>298</v>
      </c>
      <c r="K76" s="163">
        <v>1</v>
      </c>
      <c r="L76" s="164">
        <v>1</v>
      </c>
      <c r="M76" s="163">
        <v>1</v>
      </c>
      <c r="N76" s="165" t="s">
        <v>29</v>
      </c>
      <c r="P76" s="68">
        <v>1</v>
      </c>
      <c r="S76" s="79"/>
    </row>
    <row r="77" spans="1:23" ht="128.25" x14ac:dyDescent="0.2">
      <c r="A77" s="365"/>
      <c r="B77" s="368"/>
      <c r="C77" s="159">
        <v>73</v>
      </c>
      <c r="D77" s="160" t="s">
        <v>309</v>
      </c>
      <c r="E77" s="160" t="s">
        <v>310</v>
      </c>
      <c r="F77" s="161" t="s">
        <v>99</v>
      </c>
      <c r="G77" s="159" t="s">
        <v>100</v>
      </c>
      <c r="H77" s="162" t="s">
        <v>33</v>
      </c>
      <c r="I77" s="160" t="s">
        <v>311</v>
      </c>
      <c r="J77" s="160" t="s">
        <v>298</v>
      </c>
      <c r="K77" s="163">
        <v>0.63600000000000001</v>
      </c>
      <c r="L77" s="164">
        <v>1</v>
      </c>
      <c r="M77" s="163">
        <v>0.63600000000000001</v>
      </c>
      <c r="N77" s="165" t="s">
        <v>29</v>
      </c>
      <c r="O77" s="67" t="s">
        <v>312</v>
      </c>
      <c r="P77" s="68">
        <v>0.63600000000000001</v>
      </c>
      <c r="R77" s="88">
        <f>(P73+P74+P76+P77+P75)/5</f>
        <v>0.92559999999999998</v>
      </c>
      <c r="S77" s="79"/>
      <c r="T77" s="68">
        <v>0.41699999999999998</v>
      </c>
    </row>
    <row r="78" spans="1:23" ht="92.25" customHeight="1" thickBot="1" x14ac:dyDescent="0.25">
      <c r="A78" s="366"/>
      <c r="B78" s="369"/>
      <c r="C78" s="179">
        <v>74</v>
      </c>
      <c r="D78" s="180" t="s">
        <v>313</v>
      </c>
      <c r="E78" s="180" t="s">
        <v>314</v>
      </c>
      <c r="F78" s="181" t="s">
        <v>35</v>
      </c>
      <c r="G78" s="179" t="s">
        <v>245</v>
      </c>
      <c r="H78" s="182" t="s">
        <v>32</v>
      </c>
      <c r="I78" s="180"/>
      <c r="J78" s="180" t="s">
        <v>315</v>
      </c>
      <c r="K78" s="183"/>
      <c r="L78" s="184"/>
      <c r="M78" s="183"/>
      <c r="N78" s="185" t="s">
        <v>29</v>
      </c>
      <c r="O78" s="67" t="s">
        <v>316</v>
      </c>
      <c r="S78" s="90"/>
    </row>
    <row r="79" spans="1:23" ht="99.75" x14ac:dyDescent="0.2">
      <c r="A79" s="370" t="s">
        <v>317</v>
      </c>
      <c r="B79" s="371" t="s">
        <v>318</v>
      </c>
      <c r="C79" s="154">
        <v>75</v>
      </c>
      <c r="D79" s="173" t="s">
        <v>319</v>
      </c>
      <c r="E79" s="173" t="s">
        <v>320</v>
      </c>
      <c r="F79" s="174" t="s">
        <v>99</v>
      </c>
      <c r="G79" s="154" t="s">
        <v>100</v>
      </c>
      <c r="H79" s="175" t="s">
        <v>31</v>
      </c>
      <c r="I79" s="173" t="s">
        <v>380</v>
      </c>
      <c r="J79" s="173" t="s">
        <v>321</v>
      </c>
      <c r="K79" s="176">
        <v>1</v>
      </c>
      <c r="L79" s="177">
        <v>1</v>
      </c>
      <c r="M79" s="176">
        <v>1</v>
      </c>
      <c r="N79" s="178" t="s">
        <v>29</v>
      </c>
      <c r="S79" s="79"/>
    </row>
    <row r="80" spans="1:23" ht="33" customHeight="1" x14ac:dyDescent="0.2">
      <c r="A80" s="370"/>
      <c r="B80" s="368"/>
      <c r="C80" s="159">
        <v>76</v>
      </c>
      <c r="D80" s="160" t="s">
        <v>322</v>
      </c>
      <c r="E80" s="160" t="s">
        <v>323</v>
      </c>
      <c r="F80" s="161" t="s">
        <v>99</v>
      </c>
      <c r="G80" s="159" t="s">
        <v>100</v>
      </c>
      <c r="H80" s="162" t="s">
        <v>31</v>
      </c>
      <c r="I80" s="160" t="s">
        <v>324</v>
      </c>
      <c r="J80" s="160" t="s">
        <v>321</v>
      </c>
      <c r="K80" s="163">
        <v>1</v>
      </c>
      <c r="L80" s="164">
        <v>1</v>
      </c>
      <c r="M80" s="163">
        <v>1</v>
      </c>
      <c r="N80" s="165" t="s">
        <v>29</v>
      </c>
      <c r="S80" s="79"/>
    </row>
    <row r="81" spans="1:19" ht="72" thickBot="1" x14ac:dyDescent="0.25">
      <c r="A81" s="370"/>
      <c r="B81" s="372"/>
      <c r="C81" s="166">
        <v>77</v>
      </c>
      <c r="D81" s="167" t="s">
        <v>325</v>
      </c>
      <c r="E81" s="167" t="s">
        <v>326</v>
      </c>
      <c r="F81" s="168" t="s">
        <v>99</v>
      </c>
      <c r="G81" s="166" t="s">
        <v>100</v>
      </c>
      <c r="H81" s="169" t="s">
        <v>31</v>
      </c>
      <c r="I81" s="167" t="s">
        <v>381</v>
      </c>
      <c r="J81" s="167" t="s">
        <v>321</v>
      </c>
      <c r="K81" s="170">
        <v>1</v>
      </c>
      <c r="L81" s="171">
        <v>0.98</v>
      </c>
      <c r="M81" s="170">
        <v>1.02</v>
      </c>
      <c r="N81" s="172" t="s">
        <v>29</v>
      </c>
      <c r="S81" s="79"/>
    </row>
    <row r="82" spans="1:19" ht="72" thickTop="1" x14ac:dyDescent="0.2">
      <c r="A82" s="370"/>
      <c r="B82" s="373" t="s">
        <v>327</v>
      </c>
      <c r="C82" s="154">
        <v>78</v>
      </c>
      <c r="D82" s="173" t="s">
        <v>40</v>
      </c>
      <c r="E82" s="193" t="s">
        <v>328</v>
      </c>
      <c r="F82" s="194" t="s">
        <v>99</v>
      </c>
      <c r="G82" s="154" t="s">
        <v>100</v>
      </c>
      <c r="H82" s="175" t="s">
        <v>31</v>
      </c>
      <c r="I82" s="173" t="s">
        <v>329</v>
      </c>
      <c r="J82" s="193" t="s">
        <v>330</v>
      </c>
      <c r="K82" s="190">
        <v>1</v>
      </c>
      <c r="L82" s="195">
        <v>1</v>
      </c>
      <c r="M82" s="190">
        <v>1</v>
      </c>
      <c r="N82" s="178" t="s">
        <v>29</v>
      </c>
      <c r="S82" s="79"/>
    </row>
    <row r="83" spans="1:19" ht="71.25" x14ac:dyDescent="0.2">
      <c r="A83" s="370"/>
      <c r="B83" s="373"/>
      <c r="C83" s="154">
        <v>79</v>
      </c>
      <c r="D83" s="196" t="s">
        <v>331</v>
      </c>
      <c r="E83" s="197" t="s">
        <v>332</v>
      </c>
      <c r="F83" s="161" t="s">
        <v>99</v>
      </c>
      <c r="G83" s="159" t="s">
        <v>100</v>
      </c>
      <c r="H83" s="175" t="s">
        <v>31</v>
      </c>
      <c r="I83" s="160" t="s">
        <v>333</v>
      </c>
      <c r="J83" s="193" t="s">
        <v>330</v>
      </c>
      <c r="K83" s="163">
        <v>1</v>
      </c>
      <c r="L83" s="198">
        <v>1</v>
      </c>
      <c r="M83" s="163">
        <v>1</v>
      </c>
      <c r="N83" s="178" t="s">
        <v>29</v>
      </c>
      <c r="S83" s="79"/>
    </row>
    <row r="84" spans="1:19" ht="129" thickBot="1" x14ac:dyDescent="0.25">
      <c r="A84" s="370"/>
      <c r="B84" s="373"/>
      <c r="C84" s="199">
        <v>80</v>
      </c>
      <c r="D84" s="200" t="s">
        <v>334</v>
      </c>
      <c r="E84" s="201" t="s">
        <v>335</v>
      </c>
      <c r="F84" s="194" t="s">
        <v>99</v>
      </c>
      <c r="G84" s="179" t="s">
        <v>100</v>
      </c>
      <c r="H84" s="202" t="s">
        <v>33</v>
      </c>
      <c r="I84" s="200" t="s">
        <v>336</v>
      </c>
      <c r="J84" s="197" t="s">
        <v>337</v>
      </c>
      <c r="K84" s="183">
        <v>1</v>
      </c>
      <c r="L84" s="203">
        <v>1</v>
      </c>
      <c r="M84" s="183">
        <v>1</v>
      </c>
      <c r="N84" s="204" t="s">
        <v>29</v>
      </c>
      <c r="S84" s="79"/>
    </row>
    <row r="85" spans="1:19" ht="71.25" x14ac:dyDescent="0.2">
      <c r="A85" s="374" t="s">
        <v>338</v>
      </c>
      <c r="B85" s="376" t="s">
        <v>96</v>
      </c>
      <c r="C85" s="205">
        <v>81</v>
      </c>
      <c r="D85" s="206" t="s">
        <v>339</v>
      </c>
      <c r="E85" s="206" t="s">
        <v>340</v>
      </c>
      <c r="F85" s="207" t="s">
        <v>99</v>
      </c>
      <c r="G85" s="208" t="s">
        <v>245</v>
      </c>
      <c r="H85" s="209" t="s">
        <v>34</v>
      </c>
      <c r="I85" s="206" t="s">
        <v>341</v>
      </c>
      <c r="J85" s="206" t="s">
        <v>342</v>
      </c>
      <c r="K85" s="210">
        <v>0</v>
      </c>
      <c r="L85" s="211">
        <v>1</v>
      </c>
      <c r="M85" s="210">
        <v>0</v>
      </c>
      <c r="N85" s="212" t="s">
        <v>29</v>
      </c>
      <c r="S85" s="79"/>
    </row>
    <row r="86" spans="1:19" ht="100.5" thickBot="1" x14ac:dyDescent="0.25">
      <c r="A86" s="375"/>
      <c r="B86" s="377"/>
      <c r="C86" s="213">
        <v>82</v>
      </c>
      <c r="D86" s="214" t="s">
        <v>343</v>
      </c>
      <c r="E86" s="214" t="s">
        <v>344</v>
      </c>
      <c r="F86" s="215" t="s">
        <v>99</v>
      </c>
      <c r="G86" s="216" t="s">
        <v>100</v>
      </c>
      <c r="H86" s="217" t="s">
        <v>33</v>
      </c>
      <c r="I86" s="214" t="s">
        <v>382</v>
      </c>
      <c r="J86" s="214" t="s">
        <v>345</v>
      </c>
      <c r="K86" s="218">
        <v>1</v>
      </c>
      <c r="L86" s="219">
        <v>1</v>
      </c>
      <c r="M86" s="218">
        <v>1.167</v>
      </c>
      <c r="N86" s="220" t="s">
        <v>29</v>
      </c>
      <c r="S86" s="79"/>
    </row>
    <row r="87" spans="1:19" ht="42.75" x14ac:dyDescent="0.2">
      <c r="A87" s="360" t="s">
        <v>346</v>
      </c>
      <c r="B87" s="362" t="s">
        <v>96</v>
      </c>
      <c r="C87" s="205">
        <v>83</v>
      </c>
      <c r="D87" s="206" t="s">
        <v>347</v>
      </c>
      <c r="E87" s="206" t="s">
        <v>348</v>
      </c>
      <c r="F87" s="207" t="s">
        <v>99</v>
      </c>
      <c r="G87" s="208" t="s">
        <v>100</v>
      </c>
      <c r="H87" s="209" t="s">
        <v>34</v>
      </c>
      <c r="I87" s="206"/>
      <c r="J87" s="206"/>
      <c r="K87" s="210"/>
      <c r="L87" s="211"/>
      <c r="M87" s="210"/>
      <c r="N87" s="212" t="s">
        <v>29</v>
      </c>
      <c r="S87" s="221"/>
    </row>
    <row r="88" spans="1:19" ht="102" customHeight="1" thickBot="1" x14ac:dyDescent="0.25">
      <c r="A88" s="361"/>
      <c r="B88" s="363"/>
      <c r="C88" s="222">
        <v>84</v>
      </c>
      <c r="D88" s="223" t="s">
        <v>349</v>
      </c>
      <c r="E88" s="224" t="s">
        <v>350</v>
      </c>
      <c r="F88" s="225" t="s">
        <v>99</v>
      </c>
      <c r="G88" s="226" t="s">
        <v>100</v>
      </c>
      <c r="H88" s="227" t="s">
        <v>34</v>
      </c>
      <c r="I88" s="224" t="s">
        <v>385</v>
      </c>
      <c r="J88" s="228" t="s">
        <v>181</v>
      </c>
      <c r="K88" s="229">
        <v>0.9</v>
      </c>
      <c r="L88" s="230">
        <v>1</v>
      </c>
      <c r="M88" s="229">
        <v>0.9</v>
      </c>
      <c r="N88" s="231" t="s">
        <v>29</v>
      </c>
      <c r="S88" s="79"/>
    </row>
    <row r="89" spans="1:19" ht="15" thickTop="1" x14ac:dyDescent="0.2"/>
  </sheetData>
  <sheetProtection password="947C" sheet="1" objects="1" scenarios="1"/>
  <mergeCells count="51">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 ref="A10:A13"/>
    <mergeCell ref="B10:B13"/>
    <mergeCell ref="A14:A15"/>
    <mergeCell ref="B14:B15"/>
    <mergeCell ref="A5:A9"/>
    <mergeCell ref="B5:B9"/>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51:A53"/>
    <mergeCell ref="B51:B53"/>
    <mergeCell ref="A54:A72"/>
    <mergeCell ref="B54:B59"/>
    <mergeCell ref="B60:B68"/>
    <mergeCell ref="B69:B72"/>
    <mergeCell ref="A87:A88"/>
    <mergeCell ref="B87:B88"/>
    <mergeCell ref="A73:A78"/>
    <mergeCell ref="B73:B78"/>
    <mergeCell ref="A79:A84"/>
    <mergeCell ref="B79:B81"/>
    <mergeCell ref="B82:B84"/>
    <mergeCell ref="A85:A86"/>
    <mergeCell ref="B85:B86"/>
  </mergeCells>
  <conditionalFormatting sqref="M5:M88 K5:K88">
    <cfRule type="cellIs" dxfId="198" priority="1" operator="between">
      <formula>1</formula>
      <formula>10</formula>
    </cfRule>
    <cfRule type="cellIs" dxfId="197" priority="2" operator="between">
      <formula>0.851</formula>
      <formula>0.999</formula>
    </cfRule>
    <cfRule type="cellIs" dxfId="196" priority="3" operator="between">
      <formula>0.751</formula>
      <formula>0.85</formula>
    </cfRule>
    <cfRule type="cellIs" dxfId="195"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3:S122"/>
  <sheetViews>
    <sheetView showGridLines="0" topLeftCell="A37" zoomScale="55" zoomScaleNormal="55" workbookViewId="0">
      <selection activeCell="D63" sqref="D63"/>
    </sheetView>
  </sheetViews>
  <sheetFormatPr baseColWidth="10" defaultRowHeight="15" x14ac:dyDescent="0.25"/>
  <cols>
    <col min="1" max="1" width="4.42578125" style="263" customWidth="1"/>
    <col min="2" max="2" width="4.28515625" style="263" bestFit="1" customWidth="1"/>
    <col min="3" max="3" width="57.28515625" style="262" customWidth="1"/>
    <col min="4" max="4" width="19.42578125" style="272" customWidth="1"/>
    <col min="5" max="5" width="11.42578125" style="263" customWidth="1"/>
    <col min="6" max="6" width="11.42578125" style="263"/>
    <col min="7" max="8" width="11.42578125" style="263" customWidth="1"/>
    <col min="9" max="16384" width="11.42578125" style="263"/>
  </cols>
  <sheetData>
    <row r="3" spans="2:19" x14ac:dyDescent="0.25">
      <c r="C3" s="275" t="s">
        <v>421</v>
      </c>
      <c r="D3" s="276" t="s">
        <v>409</v>
      </c>
      <c r="H3" s="264"/>
      <c r="I3" s="264"/>
      <c r="J3" s="264"/>
      <c r="K3" s="264"/>
      <c r="L3" s="264"/>
      <c r="M3" s="264"/>
      <c r="N3" s="264"/>
      <c r="O3" s="264"/>
      <c r="P3" s="264"/>
      <c r="Q3" s="264"/>
      <c r="R3" s="264"/>
      <c r="S3" s="264"/>
    </row>
    <row r="4" spans="2:19" ht="45" x14ac:dyDescent="0.25">
      <c r="B4" s="263">
        <v>1</v>
      </c>
      <c r="C4" s="262" t="s">
        <v>103</v>
      </c>
      <c r="D4" s="265">
        <v>1</v>
      </c>
      <c r="E4" s="265"/>
      <c r="F4" s="266"/>
      <c r="H4" s="264"/>
      <c r="I4" s="264"/>
      <c r="J4" s="264"/>
      <c r="K4" s="264"/>
      <c r="L4" s="264"/>
      <c r="M4" s="264"/>
      <c r="N4" s="266"/>
      <c r="O4" s="264"/>
      <c r="P4" s="264"/>
      <c r="Q4" s="264"/>
      <c r="R4" s="264"/>
      <c r="S4" s="264"/>
    </row>
    <row r="5" spans="2:19" x14ac:dyDescent="0.25">
      <c r="B5" s="263">
        <v>2</v>
      </c>
      <c r="C5" s="262" t="s">
        <v>29</v>
      </c>
      <c r="D5" s="265">
        <v>0.97377347271064285</v>
      </c>
      <c r="F5" s="267"/>
      <c r="H5" s="264"/>
      <c r="I5" s="264"/>
      <c r="J5" s="264"/>
      <c r="K5" s="264"/>
      <c r="L5" s="264"/>
      <c r="M5" s="264"/>
      <c r="N5" s="267"/>
      <c r="O5" s="264"/>
      <c r="P5" s="264"/>
      <c r="Q5" s="264"/>
      <c r="R5" s="264"/>
      <c r="S5" s="264"/>
    </row>
    <row r="6" spans="2:19" ht="45" x14ac:dyDescent="0.25">
      <c r="B6" s="263">
        <v>3</v>
      </c>
      <c r="C6" s="262" t="s">
        <v>108</v>
      </c>
      <c r="D6" s="265">
        <v>0.97472727272727266</v>
      </c>
      <c r="F6" s="268"/>
      <c r="H6" s="264"/>
      <c r="I6" s="264"/>
      <c r="J6" s="264"/>
      <c r="K6" s="264"/>
      <c r="L6" s="264"/>
      <c r="M6" s="264"/>
      <c r="N6" s="268"/>
      <c r="O6" s="264"/>
      <c r="P6" s="264"/>
      <c r="Q6" s="264"/>
      <c r="R6" s="264"/>
      <c r="S6" s="264"/>
    </row>
    <row r="7" spans="2:19" ht="30" x14ac:dyDescent="0.25">
      <c r="B7" s="263">
        <v>4</v>
      </c>
      <c r="C7" s="262" t="s">
        <v>27</v>
      </c>
      <c r="D7" s="265">
        <v>0.86792428764715845</v>
      </c>
      <c r="F7" s="268"/>
      <c r="H7" s="264"/>
      <c r="I7" s="264"/>
      <c r="J7" s="264"/>
      <c r="K7" s="264"/>
      <c r="L7" s="264"/>
      <c r="M7" s="264"/>
      <c r="N7" s="268"/>
      <c r="O7" s="264"/>
      <c r="P7" s="264"/>
      <c r="Q7" s="264"/>
      <c r="R7" s="264"/>
      <c r="S7" s="264"/>
    </row>
    <row r="8" spans="2:19" x14ac:dyDescent="0.25">
      <c r="C8" s="273" t="s">
        <v>390</v>
      </c>
      <c r="D8" s="274">
        <v>0.94641583991293343</v>
      </c>
      <c r="H8" s="264"/>
      <c r="I8" s="264"/>
      <c r="J8" s="264"/>
      <c r="K8" s="264"/>
      <c r="L8" s="264"/>
      <c r="M8" s="264"/>
      <c r="N8" s="264"/>
      <c r="O8" s="264"/>
      <c r="P8" s="264"/>
      <c r="Q8" s="264"/>
      <c r="R8" s="264"/>
      <c r="S8" s="264"/>
    </row>
    <row r="9" spans="2:19" x14ac:dyDescent="0.25">
      <c r="H9" s="264"/>
      <c r="I9" s="264"/>
      <c r="J9" s="264"/>
      <c r="K9" s="264"/>
      <c r="L9" s="264"/>
      <c r="M9" s="264"/>
      <c r="N9" s="264"/>
      <c r="O9" s="264"/>
      <c r="P9" s="264"/>
      <c r="Q9" s="264"/>
      <c r="R9" s="264"/>
      <c r="S9" s="264"/>
    </row>
    <row r="10" spans="2:19" x14ac:dyDescent="0.25">
      <c r="H10" s="264"/>
      <c r="I10" s="264"/>
      <c r="J10" s="264"/>
      <c r="K10" s="264"/>
      <c r="L10" s="264"/>
      <c r="M10" s="264"/>
      <c r="N10" s="264"/>
      <c r="O10" s="264"/>
      <c r="P10" s="264"/>
      <c r="Q10" s="264"/>
      <c r="R10" s="264"/>
      <c r="S10" s="264"/>
    </row>
    <row r="11" spans="2:19" ht="15.75" thickBot="1" x14ac:dyDescent="0.3">
      <c r="H11" s="264"/>
      <c r="I11" s="264"/>
      <c r="J11" s="264"/>
      <c r="K11" s="264"/>
      <c r="L11" s="264"/>
      <c r="M11" s="264"/>
      <c r="N11" s="264"/>
      <c r="O11" s="264"/>
      <c r="P11" s="264"/>
      <c r="Q11" s="264"/>
      <c r="R11" s="264"/>
      <c r="S11" s="264"/>
    </row>
    <row r="12" spans="2:19" ht="16.5" thickBot="1" x14ac:dyDescent="0.3">
      <c r="H12" s="264"/>
      <c r="I12" s="264"/>
      <c r="J12" s="269"/>
      <c r="K12" s="264"/>
      <c r="L12" s="264"/>
      <c r="M12" s="264"/>
      <c r="N12" s="264"/>
      <c r="O12" s="264"/>
      <c r="P12" s="264"/>
      <c r="Q12" s="269"/>
      <c r="R12" s="264"/>
      <c r="S12" s="264"/>
    </row>
    <row r="13" spans="2:19" x14ac:dyDescent="0.25">
      <c r="H13" s="264"/>
      <c r="I13" s="264"/>
      <c r="J13" s="264"/>
      <c r="K13" s="264"/>
      <c r="L13" s="264"/>
      <c r="M13" s="264"/>
      <c r="N13" s="264"/>
      <c r="O13" s="264"/>
      <c r="P13" s="264"/>
      <c r="Q13" s="264"/>
      <c r="R13" s="264"/>
      <c r="S13" s="264"/>
    </row>
    <row r="14" spans="2:19" x14ac:dyDescent="0.25">
      <c r="H14" s="264"/>
      <c r="I14" s="264"/>
      <c r="J14" s="264"/>
      <c r="K14" s="264"/>
      <c r="L14" s="264"/>
      <c r="M14" s="264"/>
      <c r="N14" s="264"/>
      <c r="O14" s="264"/>
      <c r="P14" s="264"/>
      <c r="Q14" s="264"/>
      <c r="R14" s="264"/>
      <c r="S14" s="264"/>
    </row>
    <row r="15" spans="2:19" x14ac:dyDescent="0.25">
      <c r="H15" s="264"/>
      <c r="I15" s="264"/>
      <c r="J15" s="264"/>
      <c r="K15" s="264"/>
      <c r="L15" s="264"/>
      <c r="M15" s="264"/>
      <c r="N15" s="264"/>
      <c r="O15" s="264"/>
      <c r="P15" s="264"/>
      <c r="Q15" s="264"/>
      <c r="R15" s="264"/>
      <c r="S15" s="264"/>
    </row>
    <row r="16" spans="2:19" x14ac:dyDescent="0.25">
      <c r="H16" s="264"/>
      <c r="I16" s="264"/>
      <c r="J16" s="264"/>
      <c r="K16" s="264"/>
      <c r="L16" s="264"/>
    </row>
    <row r="17" spans="2:4" x14ac:dyDescent="0.25">
      <c r="C17" s="277" t="s">
        <v>408</v>
      </c>
      <c r="D17" s="263" t="s">
        <v>409</v>
      </c>
    </row>
    <row r="18" spans="2:4" x14ac:dyDescent="0.25">
      <c r="B18" s="263">
        <v>1</v>
      </c>
      <c r="C18" s="262" t="s">
        <v>392</v>
      </c>
      <c r="D18" s="265">
        <v>0.90653939393939376</v>
      </c>
    </row>
    <row r="19" spans="2:4" x14ac:dyDescent="0.25">
      <c r="B19" s="263">
        <v>2</v>
      </c>
      <c r="C19" s="262" t="s">
        <v>9</v>
      </c>
      <c r="D19" s="265">
        <v>0.89825819480481273</v>
      </c>
    </row>
    <row r="20" spans="2:4" x14ac:dyDescent="0.25">
      <c r="B20" s="263">
        <v>3</v>
      </c>
      <c r="C20" s="262" t="s">
        <v>13</v>
      </c>
      <c r="D20" s="265">
        <v>1</v>
      </c>
    </row>
    <row r="21" spans="2:4" x14ac:dyDescent="0.25">
      <c r="B21" s="263">
        <v>4</v>
      </c>
      <c r="C21" s="262" t="s">
        <v>12</v>
      </c>
      <c r="D21" s="265">
        <v>1</v>
      </c>
    </row>
    <row r="22" spans="2:4" x14ac:dyDescent="0.25">
      <c r="B22" s="263">
        <v>5</v>
      </c>
      <c r="C22" s="262" t="s">
        <v>17</v>
      </c>
      <c r="D22" s="265">
        <v>1</v>
      </c>
    </row>
    <row r="23" spans="2:4" x14ac:dyDescent="0.25">
      <c r="B23" s="263">
        <v>6</v>
      </c>
      <c r="C23" s="262" t="s">
        <v>22</v>
      </c>
      <c r="D23" s="265">
        <v>0.95960000000000001</v>
      </c>
    </row>
    <row r="24" spans="2:4" x14ac:dyDescent="0.25">
      <c r="B24" s="263">
        <v>7</v>
      </c>
      <c r="C24" s="262" t="s">
        <v>10</v>
      </c>
      <c r="D24" s="265">
        <v>0.98556140350877197</v>
      </c>
    </row>
    <row r="25" spans="2:4" x14ac:dyDescent="0.25">
      <c r="B25" s="263">
        <v>8</v>
      </c>
      <c r="C25" s="262" t="s">
        <v>391</v>
      </c>
      <c r="D25" s="265">
        <v>0.9860000000000001</v>
      </c>
    </row>
    <row r="26" spans="2:4" x14ac:dyDescent="0.25">
      <c r="B26" s="263">
        <v>9</v>
      </c>
      <c r="C26" s="262" t="s">
        <v>21</v>
      </c>
      <c r="D26" s="265">
        <v>0.92866666666666686</v>
      </c>
    </row>
    <row r="27" spans="2:4" x14ac:dyDescent="0.25">
      <c r="B27" s="263">
        <v>10</v>
      </c>
      <c r="C27" s="262" t="s">
        <v>20</v>
      </c>
      <c r="D27" s="265">
        <v>0.96099999999999997</v>
      </c>
    </row>
    <row r="28" spans="2:4" x14ac:dyDescent="0.25">
      <c r="B28" s="263">
        <v>11</v>
      </c>
      <c r="C28" s="262" t="s">
        <v>18</v>
      </c>
      <c r="D28" s="265">
        <v>1</v>
      </c>
    </row>
    <row r="29" spans="2:4" x14ac:dyDescent="0.25">
      <c r="B29" s="263">
        <v>12</v>
      </c>
      <c r="C29" s="262" t="s">
        <v>23</v>
      </c>
      <c r="D29" s="265">
        <v>1</v>
      </c>
    </row>
    <row r="30" spans="2:4" x14ac:dyDescent="0.25">
      <c r="B30" s="263">
        <v>13</v>
      </c>
      <c r="C30" s="262" t="s">
        <v>15</v>
      </c>
      <c r="D30" s="265">
        <v>0.8468</v>
      </c>
    </row>
    <row r="31" spans="2:4" x14ac:dyDescent="0.25">
      <c r="B31" s="263">
        <v>14</v>
      </c>
      <c r="C31" s="262" t="s">
        <v>26</v>
      </c>
      <c r="D31" s="265">
        <v>0.95</v>
      </c>
    </row>
    <row r="32" spans="2:4" x14ac:dyDescent="0.25">
      <c r="B32" s="263">
        <v>15</v>
      </c>
      <c r="C32" s="262" t="s">
        <v>25</v>
      </c>
      <c r="D32" s="265">
        <v>1</v>
      </c>
    </row>
    <row r="33" spans="3:4" x14ac:dyDescent="0.25">
      <c r="C33" s="262" t="s">
        <v>390</v>
      </c>
      <c r="D33" s="265">
        <v>0.94641583991293332</v>
      </c>
    </row>
    <row r="34" spans="3:4" x14ac:dyDescent="0.25">
      <c r="C34" s="263"/>
      <c r="D34" s="263"/>
    </row>
    <row r="35" spans="3:4" x14ac:dyDescent="0.25">
      <c r="C35" s="278"/>
      <c r="D35" s="279"/>
    </row>
    <row r="36" spans="3:4" x14ac:dyDescent="0.25">
      <c r="C36" s="262" t="s">
        <v>410</v>
      </c>
      <c r="D36" s="265" t="s">
        <v>409</v>
      </c>
    </row>
    <row r="37" spans="3:4" ht="30" x14ac:dyDescent="0.25">
      <c r="C37" s="270" t="s">
        <v>406</v>
      </c>
      <c r="D37" s="265">
        <v>0.95250000000000001</v>
      </c>
    </row>
    <row r="38" spans="3:4" x14ac:dyDescent="0.25">
      <c r="C38" s="270" t="s">
        <v>399</v>
      </c>
      <c r="D38" s="265">
        <v>0.78933333333333333</v>
      </c>
    </row>
    <row r="39" spans="3:4" x14ac:dyDescent="0.25">
      <c r="C39" s="270" t="s">
        <v>411</v>
      </c>
      <c r="D39" s="265">
        <v>1</v>
      </c>
    </row>
    <row r="40" spans="3:4" x14ac:dyDescent="0.25">
      <c r="C40" s="270" t="s">
        <v>412</v>
      </c>
      <c r="D40" s="265">
        <v>1</v>
      </c>
    </row>
    <row r="41" spans="3:4" x14ac:dyDescent="0.25">
      <c r="C41" s="270" t="s">
        <v>413</v>
      </c>
      <c r="D41" s="265">
        <v>1</v>
      </c>
    </row>
    <row r="42" spans="3:4" x14ac:dyDescent="0.25">
      <c r="C42" s="270" t="s">
        <v>414</v>
      </c>
      <c r="D42" s="265">
        <v>0.98299999999999998</v>
      </c>
    </row>
    <row r="43" spans="3:4" x14ac:dyDescent="0.25">
      <c r="C43" s="270" t="s">
        <v>401</v>
      </c>
      <c r="D43" s="265">
        <v>0.985375</v>
      </c>
    </row>
    <row r="44" spans="3:4" x14ac:dyDescent="0.25">
      <c r="C44" s="270" t="s">
        <v>415</v>
      </c>
      <c r="D44" s="265">
        <v>0.95960000000000001</v>
      </c>
    </row>
    <row r="45" spans="3:4" x14ac:dyDescent="0.25">
      <c r="C45" s="270" t="s">
        <v>416</v>
      </c>
      <c r="D45" s="265">
        <v>1</v>
      </c>
    </row>
    <row r="46" spans="3:4" x14ac:dyDescent="0.25">
      <c r="C46" s="270" t="s">
        <v>417</v>
      </c>
      <c r="D46" s="265">
        <v>0.92218181818181832</v>
      </c>
    </row>
    <row r="47" spans="3:4" x14ac:dyDescent="0.25">
      <c r="C47" s="270" t="s">
        <v>407</v>
      </c>
      <c r="D47" s="265">
        <v>0.98684210526315796</v>
      </c>
    </row>
    <row r="48" spans="3:4" x14ac:dyDescent="0.25">
      <c r="C48" s="270" t="s">
        <v>397</v>
      </c>
      <c r="D48" s="265">
        <v>1</v>
      </c>
    </row>
    <row r="49" spans="3:4" x14ac:dyDescent="0.25">
      <c r="C49" s="270" t="s">
        <v>400</v>
      </c>
      <c r="D49" s="271">
        <v>0.85194168628519529</v>
      </c>
    </row>
    <row r="50" spans="3:4" x14ac:dyDescent="0.25">
      <c r="C50" s="270" t="s">
        <v>393</v>
      </c>
      <c r="D50" s="265">
        <v>1</v>
      </c>
    </row>
    <row r="51" spans="3:4" x14ac:dyDescent="0.25">
      <c r="C51" s="270" t="s">
        <v>396</v>
      </c>
      <c r="D51" s="265">
        <v>0.98181818181818181</v>
      </c>
    </row>
    <row r="52" spans="3:4" x14ac:dyDescent="0.25">
      <c r="C52" s="270" t="s">
        <v>394</v>
      </c>
      <c r="D52" s="265">
        <v>0.9860000000000001</v>
      </c>
    </row>
    <row r="53" spans="3:4" x14ac:dyDescent="0.25">
      <c r="C53" s="270" t="s">
        <v>398</v>
      </c>
      <c r="D53" s="265">
        <v>0.98895337650459203</v>
      </c>
    </row>
    <row r="54" spans="3:4" x14ac:dyDescent="0.25">
      <c r="C54" s="270" t="s">
        <v>418</v>
      </c>
      <c r="D54" s="265">
        <v>1</v>
      </c>
    </row>
    <row r="55" spans="3:4" x14ac:dyDescent="0.25">
      <c r="C55" s="270" t="s">
        <v>419</v>
      </c>
      <c r="D55" s="265"/>
    </row>
    <row r="56" spans="3:4" ht="30" x14ac:dyDescent="0.25">
      <c r="C56" s="270" t="s">
        <v>420</v>
      </c>
      <c r="D56" s="265">
        <v>0.91400000000000003</v>
      </c>
    </row>
    <row r="57" spans="3:4" x14ac:dyDescent="0.25">
      <c r="C57" s="270" t="s">
        <v>395</v>
      </c>
      <c r="D57" s="265">
        <v>1</v>
      </c>
    </row>
    <row r="58" spans="3:4" x14ac:dyDescent="0.25">
      <c r="C58" s="262" t="s">
        <v>390</v>
      </c>
      <c r="D58" s="265">
        <v>0.94641583991293343</v>
      </c>
    </row>
    <row r="59" spans="3:4" x14ac:dyDescent="0.25">
      <c r="C59" s="263"/>
      <c r="D59" s="263"/>
    </row>
    <row r="60" spans="3:4" x14ac:dyDescent="0.25">
      <c r="C60" s="263" t="s">
        <v>421</v>
      </c>
      <c r="D60" s="265" t="s">
        <v>409</v>
      </c>
    </row>
    <row r="61" spans="3:4" x14ac:dyDescent="0.25">
      <c r="C61" s="263" t="s">
        <v>402</v>
      </c>
      <c r="D61" s="265">
        <v>0.96879487179487167</v>
      </c>
    </row>
    <row r="62" spans="3:4" x14ac:dyDescent="0.25">
      <c r="C62" s="263" t="s">
        <v>403</v>
      </c>
      <c r="D62" s="265">
        <v>0.97499999999999998</v>
      </c>
    </row>
    <row r="63" spans="3:4" x14ac:dyDescent="0.25">
      <c r="C63" s="263" t="s">
        <v>404</v>
      </c>
      <c r="D63" s="265">
        <v>0.92008399698080245</v>
      </c>
    </row>
    <row r="64" spans="3:4" x14ac:dyDescent="0.25">
      <c r="C64" s="263" t="s">
        <v>405</v>
      </c>
      <c r="D64" s="265">
        <v>0.91970707070707081</v>
      </c>
    </row>
    <row r="65" spans="3:4" x14ac:dyDescent="0.25">
      <c r="C65" s="262" t="s">
        <v>390</v>
      </c>
      <c r="D65" s="265">
        <v>0.94507623591075662</v>
      </c>
    </row>
    <row r="66" spans="3:4" x14ac:dyDescent="0.25">
      <c r="C66" s="263"/>
      <c r="D66" s="263"/>
    </row>
    <row r="67" spans="3:4" x14ac:dyDescent="0.25">
      <c r="C67" s="263"/>
      <c r="D67" s="263"/>
    </row>
    <row r="68" spans="3:4" x14ac:dyDescent="0.25">
      <c r="C68" s="263"/>
      <c r="D68" s="263"/>
    </row>
    <row r="69" spans="3:4" x14ac:dyDescent="0.25">
      <c r="C69" s="263"/>
      <c r="D69" s="263"/>
    </row>
    <row r="72" spans="3:4" x14ac:dyDescent="0.25">
      <c r="C72" s="263"/>
      <c r="D72" s="263"/>
    </row>
    <row r="73" spans="3:4" x14ac:dyDescent="0.25">
      <c r="C73" s="263"/>
      <c r="D73" s="263"/>
    </row>
    <row r="74" spans="3:4" x14ac:dyDescent="0.25">
      <c r="C74" s="263"/>
      <c r="D74" s="263"/>
    </row>
    <row r="78" spans="3:4" x14ac:dyDescent="0.25">
      <c r="C78"/>
      <c r="D78"/>
    </row>
    <row r="95" spans="3:4" x14ac:dyDescent="0.25">
      <c r="C95" s="263"/>
      <c r="D95" s="263"/>
    </row>
    <row r="96" spans="3:4" x14ac:dyDescent="0.25">
      <c r="C96" s="263"/>
      <c r="D96" s="263"/>
    </row>
    <row r="97" spans="3:4" x14ac:dyDescent="0.25">
      <c r="C97" s="263"/>
      <c r="D97" s="263"/>
    </row>
    <row r="98" spans="3:4" x14ac:dyDescent="0.25">
      <c r="C98" s="263"/>
      <c r="D98" s="263"/>
    </row>
    <row r="99" spans="3:4" x14ac:dyDescent="0.25">
      <c r="C99" s="263"/>
      <c r="D99" s="263"/>
    </row>
    <row r="100" spans="3:4" x14ac:dyDescent="0.25">
      <c r="C100" s="263"/>
      <c r="D100" s="263"/>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sheetData>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topLeftCell="A3" zoomScale="55" zoomScaleNormal="55" workbookViewId="0">
      <selection activeCell="G75" sqref="G75:H82"/>
    </sheetView>
  </sheetViews>
  <sheetFormatPr baseColWidth="10" defaultColWidth="11.42578125" defaultRowHeight="15" x14ac:dyDescent="0.25"/>
  <cols>
    <col min="1" max="1" width="29.7109375" style="27" customWidth="1"/>
    <col min="2" max="8" width="21.140625" style="27" customWidth="1"/>
    <col min="9" max="14" width="11.42578125" style="27" hidden="1" customWidth="1"/>
    <col min="15" max="15" width="15.7109375" style="27" customWidth="1"/>
    <col min="16" max="16" width="15.7109375" style="28" customWidth="1"/>
    <col min="17" max="16384" width="11.42578125" style="28"/>
  </cols>
  <sheetData>
    <row r="1" spans="2:50" ht="48" customHeight="1" thickTop="1" thickBot="1" x14ac:dyDescent="0.3">
      <c r="B1" s="419" t="s">
        <v>30</v>
      </c>
      <c r="C1" s="420"/>
      <c r="D1" s="420"/>
      <c r="E1" s="420"/>
      <c r="F1" s="420"/>
      <c r="G1" s="420"/>
      <c r="H1" s="421"/>
      <c r="I1" s="31"/>
      <c r="J1" s="31"/>
      <c r="K1" s="31"/>
      <c r="L1" s="31"/>
      <c r="M1" s="31"/>
      <c r="N1" s="32"/>
      <c r="O1" s="35"/>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row>
    <row r="2" spans="2:50" ht="42" customHeight="1" thickTop="1" thickBot="1" x14ac:dyDescent="0.3">
      <c r="B2" s="422" t="s">
        <v>6</v>
      </c>
      <c r="C2" s="423"/>
      <c r="D2" s="423"/>
      <c r="E2" s="423"/>
      <c r="F2" s="423"/>
      <c r="G2" s="423"/>
      <c r="H2" s="424"/>
      <c r="I2" s="33"/>
      <c r="J2" s="33"/>
      <c r="K2" s="33"/>
      <c r="L2" s="33"/>
      <c r="M2" s="33"/>
      <c r="N2" s="34"/>
      <c r="O2" s="35"/>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row>
    <row r="3" spans="2:50" ht="15.75" thickTop="1" x14ac:dyDescent="0.25">
      <c r="B3" s="19"/>
      <c r="C3" s="18"/>
      <c r="D3" s="18"/>
      <c r="E3" s="18"/>
      <c r="F3" s="18"/>
      <c r="G3" s="503" t="s">
        <v>11</v>
      </c>
      <c r="H3" s="426"/>
      <c r="I3" s="507" t="s">
        <v>9</v>
      </c>
      <c r="J3" s="507"/>
      <c r="K3" s="508"/>
      <c r="L3" s="437" t="s">
        <v>10</v>
      </c>
      <c r="M3" s="437"/>
      <c r="N3" s="438"/>
      <c r="O3" s="35"/>
      <c r="P3" s="37">
        <v>0.75</v>
      </c>
      <c r="Q3" s="36"/>
      <c r="R3" s="36"/>
      <c r="S3" s="36"/>
      <c r="T3" s="36" t="s">
        <v>2</v>
      </c>
      <c r="U3" s="36">
        <f>N11*PI()</f>
        <v>0</v>
      </c>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2:50" x14ac:dyDescent="0.25">
      <c r="B4" s="19"/>
      <c r="C4" s="18"/>
      <c r="D4" s="18"/>
      <c r="E4" s="18"/>
      <c r="F4" s="18"/>
      <c r="G4" s="504"/>
      <c r="H4" s="428"/>
      <c r="I4" s="509"/>
      <c r="J4" s="509"/>
      <c r="K4" s="510"/>
      <c r="L4" s="435"/>
      <c r="M4" s="435"/>
      <c r="N4" s="439"/>
      <c r="O4" s="35"/>
      <c r="P4" s="37">
        <v>0.15</v>
      </c>
      <c r="Q4" s="36"/>
      <c r="R4" s="36"/>
      <c r="S4" s="36"/>
      <c r="T4" s="36" t="s">
        <v>3</v>
      </c>
      <c r="U4" s="36" t="s">
        <v>4</v>
      </c>
      <c r="V4" s="36" t="s">
        <v>5</v>
      </c>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row>
    <row r="5" spans="2:50" ht="15" customHeight="1" x14ac:dyDescent="0.25">
      <c r="B5" s="19"/>
      <c r="C5" s="18"/>
      <c r="D5" s="18"/>
      <c r="E5" s="18"/>
      <c r="F5" s="18"/>
      <c r="G5" s="505"/>
      <c r="H5" s="506"/>
      <c r="I5" s="440"/>
      <c r="J5" s="440"/>
      <c r="K5" s="441"/>
      <c r="L5" s="446"/>
      <c r="M5" s="440"/>
      <c r="N5" s="447"/>
      <c r="O5" s="35"/>
      <c r="P5" s="37">
        <v>0.1</v>
      </c>
      <c r="Q5" s="36"/>
      <c r="R5" s="36"/>
      <c r="S5" s="36"/>
      <c r="T5" s="36">
        <v>1</v>
      </c>
      <c r="U5" s="36">
        <v>0</v>
      </c>
      <c r="V5" s="36">
        <v>0</v>
      </c>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row>
    <row r="6" spans="2:50" ht="15" customHeight="1" x14ac:dyDescent="0.25">
      <c r="B6" s="19"/>
      <c r="C6" s="18"/>
      <c r="D6" s="18"/>
      <c r="E6" s="18"/>
      <c r="F6" s="18"/>
      <c r="G6" s="511">
        <f>Tablas!$C$63</f>
        <v>0.99209059933283761</v>
      </c>
      <c r="H6" s="453"/>
      <c r="I6" s="500"/>
      <c r="J6" s="442"/>
      <c r="K6" s="443"/>
      <c r="L6" s="448"/>
      <c r="M6" s="442"/>
      <c r="N6" s="449"/>
      <c r="O6" s="35"/>
      <c r="P6" s="37">
        <v>1</v>
      </c>
      <c r="Q6" s="36"/>
      <c r="R6" s="36"/>
      <c r="S6" s="36"/>
      <c r="T6" s="36">
        <v>2</v>
      </c>
      <c r="U6" s="36">
        <f>-COS(U3)</f>
        <v>-1</v>
      </c>
      <c r="V6" s="36">
        <f>SIN(U3)</f>
        <v>0</v>
      </c>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row>
    <row r="7" spans="2:50" ht="15" customHeight="1" x14ac:dyDescent="0.25">
      <c r="B7" s="19"/>
      <c r="C7" s="18"/>
      <c r="D7" s="18"/>
      <c r="E7" s="18"/>
      <c r="F7" s="18"/>
      <c r="G7" s="512"/>
      <c r="H7" s="455"/>
      <c r="I7" s="500"/>
      <c r="J7" s="442"/>
      <c r="K7" s="443"/>
      <c r="L7" s="448"/>
      <c r="M7" s="442"/>
      <c r="N7" s="449"/>
      <c r="O7" s="35"/>
      <c r="P7" s="36" t="s">
        <v>2</v>
      </c>
      <c r="Q7" s="36">
        <f>G6*PI()</f>
        <v>3.1167445385595376</v>
      </c>
      <c r="R7" s="36"/>
      <c r="S7" s="36"/>
      <c r="T7" s="36" t="s">
        <v>2</v>
      </c>
      <c r="U7" s="36">
        <f>K11*PI()</f>
        <v>3.1415926535897931</v>
      </c>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2:50" ht="15" customHeight="1" x14ac:dyDescent="0.25">
      <c r="B8" s="19"/>
      <c r="C8" s="18"/>
      <c r="D8" s="18"/>
      <c r="E8" s="18"/>
      <c r="F8" s="18"/>
      <c r="G8" s="512"/>
      <c r="H8" s="455"/>
      <c r="I8" s="500"/>
      <c r="J8" s="442"/>
      <c r="K8" s="443"/>
      <c r="L8" s="448"/>
      <c r="M8" s="442"/>
      <c r="N8" s="449"/>
      <c r="O8" s="35"/>
      <c r="P8" s="36" t="s">
        <v>3</v>
      </c>
      <c r="Q8" s="36" t="s">
        <v>4</v>
      </c>
      <c r="R8" s="36" t="s">
        <v>5</v>
      </c>
      <c r="S8" s="36"/>
      <c r="T8" s="36" t="s">
        <v>3</v>
      </c>
      <c r="U8" s="36" t="s">
        <v>4</v>
      </c>
      <c r="V8" s="36" t="s">
        <v>5</v>
      </c>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2:50" ht="15" customHeight="1" x14ac:dyDescent="0.25">
      <c r="B9" s="19"/>
      <c r="C9" s="18"/>
      <c r="D9" s="18"/>
      <c r="E9" s="18"/>
      <c r="F9" s="18"/>
      <c r="G9" s="512"/>
      <c r="H9" s="455"/>
      <c r="I9" s="500"/>
      <c r="J9" s="442"/>
      <c r="K9" s="443"/>
      <c r="L9" s="448"/>
      <c r="M9" s="442"/>
      <c r="N9" s="449"/>
      <c r="O9" s="35"/>
      <c r="P9" s="36">
        <v>1</v>
      </c>
      <c r="Q9" s="36">
        <v>0</v>
      </c>
      <c r="R9" s="36">
        <v>0</v>
      </c>
      <c r="S9" s="36"/>
      <c r="T9" s="36">
        <v>1</v>
      </c>
      <c r="U9" s="36">
        <v>0</v>
      </c>
      <c r="V9" s="36">
        <v>0</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2:50" ht="15.75" customHeight="1" x14ac:dyDescent="0.25">
      <c r="B10" s="19"/>
      <c r="C10" s="18"/>
      <c r="D10" s="18"/>
      <c r="E10" s="18"/>
      <c r="F10" s="18"/>
      <c r="G10" s="512"/>
      <c r="H10" s="455"/>
      <c r="I10" s="500"/>
      <c r="J10" s="442"/>
      <c r="K10" s="443"/>
      <c r="L10" s="448"/>
      <c r="M10" s="442"/>
      <c r="N10" s="449"/>
      <c r="O10" s="35"/>
      <c r="P10" s="36">
        <v>2</v>
      </c>
      <c r="Q10" s="36">
        <f>-COS(Q7)</f>
        <v>0.9996913014734925</v>
      </c>
      <c r="R10" s="36">
        <f>SIN(Q7)</f>
        <v>2.4845558118799765E-2</v>
      </c>
      <c r="S10" s="36"/>
      <c r="T10" s="36">
        <v>2</v>
      </c>
      <c r="U10" s="36">
        <f>-COS(U7)</f>
        <v>1</v>
      </c>
      <c r="V10" s="36">
        <f>SIN(U7)</f>
        <v>1.22514845490862E-16</v>
      </c>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row>
    <row r="11" spans="2:50" ht="15.75" customHeight="1" x14ac:dyDescent="0.25">
      <c r="B11" s="19"/>
      <c r="C11" s="18"/>
      <c r="D11" s="18"/>
      <c r="E11" s="18"/>
      <c r="F11" s="18"/>
      <c r="G11" s="512"/>
      <c r="H11" s="455"/>
      <c r="I11" s="514" t="s">
        <v>7</v>
      </c>
      <c r="J11" s="459"/>
      <c r="K11" s="20">
        <v>1</v>
      </c>
      <c r="L11" s="476" t="s">
        <v>7</v>
      </c>
      <c r="M11" s="459"/>
      <c r="N11" s="21">
        <v>0</v>
      </c>
      <c r="O11" s="35"/>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row>
    <row r="12" spans="2:50" ht="15.75" customHeight="1" x14ac:dyDescent="0.25">
      <c r="B12" s="19"/>
      <c r="C12" s="18"/>
      <c r="D12" s="18"/>
      <c r="E12" s="18"/>
      <c r="F12" s="18"/>
      <c r="G12" s="512"/>
      <c r="H12" s="455"/>
      <c r="I12" s="460"/>
      <c r="J12" s="414"/>
      <c r="K12" s="461"/>
      <c r="L12" s="413"/>
      <c r="M12" s="414"/>
      <c r="N12" s="415"/>
      <c r="O12" s="35"/>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row>
    <row r="13" spans="2:50" ht="15.75" customHeight="1" thickBot="1" x14ac:dyDescent="0.3">
      <c r="B13" s="19"/>
      <c r="C13" s="18"/>
      <c r="D13" s="18"/>
      <c r="E13" s="18"/>
      <c r="F13" s="18"/>
      <c r="G13" s="513"/>
      <c r="H13" s="457"/>
      <c r="I13" s="462"/>
      <c r="J13" s="417"/>
      <c r="K13" s="463"/>
      <c r="L13" s="416"/>
      <c r="M13" s="417"/>
      <c r="N13" s="418"/>
      <c r="O13" s="35"/>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row>
    <row r="14" spans="2:50" ht="42" customHeight="1" thickTop="1" thickBot="1" x14ac:dyDescent="0.3">
      <c r="B14" s="422" t="s">
        <v>8</v>
      </c>
      <c r="C14" s="423"/>
      <c r="D14" s="423"/>
      <c r="E14" s="423"/>
      <c r="F14" s="423"/>
      <c r="G14" s="423"/>
      <c r="H14" s="424"/>
      <c r="I14" s="33"/>
      <c r="J14" s="33"/>
      <c r="K14" s="33"/>
      <c r="L14" s="33"/>
      <c r="M14" s="33"/>
      <c r="N14" s="34"/>
      <c r="O14" s="35"/>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row>
    <row r="15" spans="2:50" ht="15.75" hidden="1" thickTop="1" x14ac:dyDescent="0.25">
      <c r="B15" s="491"/>
      <c r="C15" s="492"/>
      <c r="D15" s="492"/>
      <c r="E15" s="492"/>
      <c r="F15" s="492"/>
      <c r="G15" s="492"/>
      <c r="H15" s="492"/>
      <c r="I15" s="431" t="s">
        <v>12</v>
      </c>
      <c r="J15" s="432"/>
      <c r="K15" s="433"/>
      <c r="L15" s="493" t="s">
        <v>13</v>
      </c>
      <c r="M15" s="432"/>
      <c r="N15" s="494"/>
      <c r="O15" s="3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spans="2:50" hidden="1" x14ac:dyDescent="0.25">
      <c r="B16" s="467"/>
      <c r="C16" s="442"/>
      <c r="D16" s="442"/>
      <c r="E16" s="442"/>
      <c r="F16" s="442"/>
      <c r="G16" s="442"/>
      <c r="H16" s="442"/>
      <c r="I16" s="434"/>
      <c r="J16" s="435"/>
      <c r="K16" s="436"/>
      <c r="L16" s="474"/>
      <c r="M16" s="435"/>
      <c r="N16" s="439"/>
      <c r="O16" s="35"/>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row>
    <row r="17" spans="2:50" hidden="1" x14ac:dyDescent="0.25">
      <c r="B17" s="467"/>
      <c r="C17" s="442"/>
      <c r="D17" s="442"/>
      <c r="E17" s="442"/>
      <c r="F17" s="442"/>
      <c r="G17" s="442"/>
      <c r="H17" s="442"/>
      <c r="I17" s="484"/>
      <c r="J17" s="440"/>
      <c r="K17" s="441"/>
      <c r="L17" s="446"/>
      <c r="M17" s="440"/>
      <c r="N17" s="447"/>
      <c r="O17" s="35"/>
      <c r="P17" s="36"/>
      <c r="Q17" s="36"/>
      <c r="R17" s="36"/>
      <c r="S17" s="36"/>
      <c r="T17" s="36" t="s">
        <v>2</v>
      </c>
      <c r="U17" s="36">
        <f>N23*PI()</f>
        <v>2.9530970943744053</v>
      </c>
      <c r="V17" s="36"/>
      <c r="W17" s="36" t="s">
        <v>2</v>
      </c>
      <c r="X17" s="36">
        <f>K23*PI()</f>
        <v>1.288052987971815</v>
      </c>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row>
    <row r="18" spans="2:50" hidden="1" x14ac:dyDescent="0.25">
      <c r="B18" s="467"/>
      <c r="C18" s="442"/>
      <c r="D18" s="442"/>
      <c r="E18" s="442"/>
      <c r="F18" s="442"/>
      <c r="G18" s="442"/>
      <c r="H18" s="442"/>
      <c r="I18" s="467"/>
      <c r="J18" s="442"/>
      <c r="K18" s="443"/>
      <c r="L18" s="448"/>
      <c r="M18" s="442"/>
      <c r="N18" s="449"/>
      <c r="O18" s="35"/>
      <c r="P18" s="36"/>
      <c r="Q18" s="36"/>
      <c r="R18" s="36"/>
      <c r="S18" s="36"/>
      <c r="T18" s="36" t="s">
        <v>3</v>
      </c>
      <c r="U18" s="36" t="s">
        <v>4</v>
      </c>
      <c r="V18" s="36" t="s">
        <v>5</v>
      </c>
      <c r="W18" s="36" t="s">
        <v>3</v>
      </c>
      <c r="X18" s="36" t="s">
        <v>4</v>
      </c>
      <c r="Y18" s="36" t="s">
        <v>5</v>
      </c>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row>
    <row r="19" spans="2:50" ht="15.75" hidden="1" thickBot="1" x14ac:dyDescent="0.3">
      <c r="B19" s="467"/>
      <c r="C19" s="442"/>
      <c r="D19" s="442"/>
      <c r="E19" s="442"/>
      <c r="F19" s="442"/>
      <c r="G19" s="442"/>
      <c r="H19" s="442"/>
      <c r="I19" s="467"/>
      <c r="J19" s="442"/>
      <c r="K19" s="443"/>
      <c r="L19" s="448"/>
      <c r="M19" s="442"/>
      <c r="N19" s="449"/>
      <c r="O19" s="35"/>
      <c r="P19" s="36"/>
      <c r="Q19" s="36"/>
      <c r="R19" s="36"/>
      <c r="S19" s="36"/>
      <c r="T19" s="36">
        <v>1</v>
      </c>
      <c r="U19" s="36">
        <v>0</v>
      </c>
      <c r="V19" s="36">
        <v>0</v>
      </c>
      <c r="W19" s="36">
        <v>1</v>
      </c>
      <c r="X19" s="36">
        <v>0</v>
      </c>
      <c r="Y19" s="36">
        <v>0</v>
      </c>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row>
    <row r="20" spans="2:50" ht="15.75" thickTop="1" x14ac:dyDescent="0.25">
      <c r="B20" s="19"/>
      <c r="C20" s="18"/>
      <c r="D20" s="18"/>
      <c r="E20" s="18"/>
      <c r="F20" s="18"/>
      <c r="G20" s="496" t="s">
        <v>11</v>
      </c>
      <c r="H20" s="497"/>
      <c r="I20" s="467"/>
      <c r="J20" s="442"/>
      <c r="K20" s="443"/>
      <c r="L20" s="448"/>
      <c r="M20" s="442"/>
      <c r="N20" s="449"/>
      <c r="O20" s="35"/>
      <c r="P20" s="36"/>
      <c r="Q20" s="36"/>
      <c r="R20" s="36"/>
      <c r="S20" s="36"/>
      <c r="T20" s="36">
        <v>2</v>
      </c>
      <c r="U20" s="36">
        <f>-COS(U17)</f>
        <v>0.98228725072868861</v>
      </c>
      <c r="V20" s="36">
        <f>SIN(U17)</f>
        <v>0.18738131458572502</v>
      </c>
      <c r="W20" s="36">
        <v>2</v>
      </c>
      <c r="X20" s="36">
        <f>-COS(X17)</f>
        <v>-0.2789911060392295</v>
      </c>
      <c r="Y20" s="36">
        <f>SIN(X17)</f>
        <v>0.96029368567694295</v>
      </c>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row>
    <row r="21" spans="2:50" x14ac:dyDescent="0.25">
      <c r="B21" s="19"/>
      <c r="C21" s="18"/>
      <c r="D21" s="18"/>
      <c r="E21" s="18"/>
      <c r="F21" s="18"/>
      <c r="G21" s="427"/>
      <c r="H21" s="428"/>
      <c r="I21" s="467"/>
      <c r="J21" s="442"/>
      <c r="K21" s="443"/>
      <c r="L21" s="448"/>
      <c r="M21" s="442"/>
      <c r="N21" s="449"/>
      <c r="O21" s="35"/>
      <c r="P21" s="36" t="s">
        <v>2</v>
      </c>
      <c r="Q21" s="36">
        <f>G23*PI()</f>
        <v>2.9733429136975396</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row>
    <row r="22" spans="2:50" ht="15.75" thickBot="1" x14ac:dyDescent="0.3">
      <c r="B22" s="19"/>
      <c r="C22" s="18"/>
      <c r="D22" s="18"/>
      <c r="E22" s="18"/>
      <c r="F22" s="18"/>
      <c r="G22" s="429"/>
      <c r="H22" s="430"/>
      <c r="I22" s="495"/>
      <c r="J22" s="444"/>
      <c r="K22" s="445"/>
      <c r="L22" s="450"/>
      <c r="M22" s="444"/>
      <c r="N22" s="451"/>
      <c r="O22" s="35"/>
      <c r="P22" s="36" t="s">
        <v>3</v>
      </c>
      <c r="Q22" s="36" t="s">
        <v>4</v>
      </c>
      <c r="R22" s="36" t="s">
        <v>5</v>
      </c>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row>
    <row r="23" spans="2:50" ht="15.75" customHeight="1" x14ac:dyDescent="0.25">
      <c r="B23" s="19"/>
      <c r="C23" s="18"/>
      <c r="D23" s="18"/>
      <c r="E23" s="18"/>
      <c r="F23" s="18"/>
      <c r="G23" s="479">
        <f>Tablas!$C$64</f>
        <v>0.94644444444444442</v>
      </c>
      <c r="H23" s="480"/>
      <c r="I23" s="483" t="s">
        <v>7</v>
      </c>
      <c r="J23" s="459"/>
      <c r="K23" s="20">
        <v>0.41</v>
      </c>
      <c r="L23" s="476" t="s">
        <v>7</v>
      </c>
      <c r="M23" s="459"/>
      <c r="N23" s="21">
        <v>0.94</v>
      </c>
      <c r="O23" s="35"/>
      <c r="P23" s="36">
        <v>1</v>
      </c>
      <c r="Q23" s="36">
        <v>0</v>
      </c>
      <c r="R23" s="36">
        <v>0</v>
      </c>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row>
    <row r="24" spans="2:50" x14ac:dyDescent="0.25">
      <c r="B24" s="19"/>
      <c r="C24" s="18"/>
      <c r="D24" s="18"/>
      <c r="E24" s="18"/>
      <c r="F24" s="18"/>
      <c r="G24" s="454"/>
      <c r="H24" s="455"/>
      <c r="I24" s="467"/>
      <c r="J24" s="442"/>
      <c r="K24" s="443"/>
      <c r="L24" s="448"/>
      <c r="M24" s="442"/>
      <c r="N24" s="449"/>
      <c r="O24" s="35"/>
      <c r="P24" s="36">
        <v>2</v>
      </c>
      <c r="Q24" s="36">
        <f>-COS(Q21)</f>
        <v>0.98587937024993233</v>
      </c>
      <c r="R24" s="36">
        <f>SIN(Q21)</f>
        <v>0.16745706110999584</v>
      </c>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row>
    <row r="25" spans="2:50" ht="15.75" thickBot="1" x14ac:dyDescent="0.3">
      <c r="B25" s="19"/>
      <c r="C25" s="18"/>
      <c r="D25" s="18"/>
      <c r="E25" s="18"/>
      <c r="F25" s="18"/>
      <c r="G25" s="454"/>
      <c r="H25" s="455"/>
      <c r="I25" s="485"/>
      <c r="J25" s="486"/>
      <c r="K25" s="487"/>
      <c r="L25" s="488"/>
      <c r="M25" s="486"/>
      <c r="N25" s="489"/>
      <c r="O25" s="35"/>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row>
    <row r="26" spans="2:50" ht="15.75" thickTop="1" x14ac:dyDescent="0.25">
      <c r="B26" s="19"/>
      <c r="C26" s="18"/>
      <c r="D26" s="18"/>
      <c r="E26" s="18"/>
      <c r="F26" s="18"/>
      <c r="G26" s="454"/>
      <c r="H26" s="455"/>
      <c r="I26" s="431" t="s">
        <v>14</v>
      </c>
      <c r="J26" s="432"/>
      <c r="K26" s="433"/>
      <c r="L26" s="471" t="s">
        <v>15</v>
      </c>
      <c r="M26" s="472"/>
      <c r="N26" s="498"/>
      <c r="O26" s="35"/>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2:50" x14ac:dyDescent="0.25">
      <c r="B27" s="19"/>
      <c r="C27" s="18"/>
      <c r="D27" s="18"/>
      <c r="E27" s="18"/>
      <c r="F27" s="18"/>
      <c r="G27" s="454"/>
      <c r="H27" s="455"/>
      <c r="I27" s="434"/>
      <c r="J27" s="435"/>
      <c r="K27" s="436"/>
      <c r="L27" s="474"/>
      <c r="M27" s="435"/>
      <c r="N27" s="439"/>
      <c r="O27" s="35"/>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row>
    <row r="28" spans="2:50" x14ac:dyDescent="0.25">
      <c r="B28" s="19"/>
      <c r="C28" s="18"/>
      <c r="D28" s="18"/>
      <c r="E28" s="18"/>
      <c r="F28" s="18"/>
      <c r="G28" s="454"/>
      <c r="H28" s="455"/>
      <c r="I28" s="499"/>
      <c r="J28" s="440"/>
      <c r="K28" s="441"/>
      <c r="L28" s="446"/>
      <c r="M28" s="440"/>
      <c r="N28" s="447"/>
      <c r="O28" s="35"/>
      <c r="P28" s="36"/>
      <c r="Q28" s="36"/>
      <c r="R28" s="36"/>
      <c r="S28" s="36"/>
      <c r="T28" s="36" t="s">
        <v>2</v>
      </c>
      <c r="U28" s="36">
        <f>N34*PI()</f>
        <v>1.4137166941154069</v>
      </c>
      <c r="V28" s="36"/>
      <c r="W28" s="36" t="s">
        <v>2</v>
      </c>
      <c r="X28" s="36">
        <f>K34*PI()</f>
        <v>0.31415926535897931</v>
      </c>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2:50" x14ac:dyDescent="0.25">
      <c r="B29" s="19"/>
      <c r="C29" s="18"/>
      <c r="D29" s="18"/>
      <c r="E29" s="18"/>
      <c r="F29" s="18"/>
      <c r="G29" s="454"/>
      <c r="H29" s="455"/>
      <c r="I29" s="500"/>
      <c r="J29" s="442"/>
      <c r="K29" s="443"/>
      <c r="L29" s="448"/>
      <c r="M29" s="442"/>
      <c r="N29" s="449"/>
      <c r="O29" s="35"/>
      <c r="P29" s="36"/>
      <c r="Q29" s="36"/>
      <c r="R29" s="36"/>
      <c r="S29" s="36"/>
      <c r="T29" s="36" t="s">
        <v>3</v>
      </c>
      <c r="U29" s="36" t="s">
        <v>4</v>
      </c>
      <c r="V29" s="36" t="s">
        <v>5</v>
      </c>
      <c r="W29" s="36" t="s">
        <v>3</v>
      </c>
      <c r="X29" s="36" t="s">
        <v>4</v>
      </c>
      <c r="Y29" s="36" t="s">
        <v>5</v>
      </c>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row>
    <row r="30" spans="2:50" ht="15.75" thickBot="1" x14ac:dyDescent="0.3">
      <c r="B30" s="19"/>
      <c r="C30" s="18"/>
      <c r="D30" s="18"/>
      <c r="E30" s="18"/>
      <c r="F30" s="18"/>
      <c r="G30" s="481"/>
      <c r="H30" s="482"/>
      <c r="I30" s="500"/>
      <c r="J30" s="442"/>
      <c r="K30" s="443"/>
      <c r="L30" s="448"/>
      <c r="M30" s="442"/>
      <c r="N30" s="449"/>
      <c r="O30" s="35"/>
      <c r="P30" s="36"/>
      <c r="Q30" s="36"/>
      <c r="R30" s="36"/>
      <c r="S30" s="36"/>
      <c r="T30" s="36">
        <v>1</v>
      </c>
      <c r="U30" s="36">
        <v>0</v>
      </c>
      <c r="V30" s="36">
        <v>0</v>
      </c>
      <c r="W30" s="36">
        <v>1</v>
      </c>
      <c r="X30" s="36">
        <v>0</v>
      </c>
      <c r="Y30" s="36">
        <v>0</v>
      </c>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row>
    <row r="31" spans="2:50" hidden="1" x14ac:dyDescent="0.25">
      <c r="B31" s="467"/>
      <c r="C31" s="442"/>
      <c r="D31" s="442"/>
      <c r="E31" s="442"/>
      <c r="F31" s="442"/>
      <c r="G31" s="442"/>
      <c r="H31" s="442"/>
      <c r="I31" s="500"/>
      <c r="J31" s="442"/>
      <c r="K31" s="443"/>
      <c r="L31" s="448"/>
      <c r="M31" s="442"/>
      <c r="N31" s="449"/>
      <c r="O31" s="35"/>
      <c r="P31" s="36"/>
      <c r="Q31" s="36"/>
      <c r="R31" s="36"/>
      <c r="S31" s="36"/>
      <c r="T31" s="36">
        <v>2</v>
      </c>
      <c r="U31" s="36">
        <f>-COS(U28)</f>
        <v>-0.15643446504023092</v>
      </c>
      <c r="V31" s="36">
        <f>SIN(U28)</f>
        <v>0.98768834059513777</v>
      </c>
      <c r="W31" s="36">
        <v>2</v>
      </c>
      <c r="X31" s="36">
        <f>-COS(X28)</f>
        <v>-0.95105651629515353</v>
      </c>
      <c r="Y31" s="36">
        <f>SIN(X28)</f>
        <v>0.3090169943749474</v>
      </c>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row>
    <row r="32" spans="2:50" hidden="1" x14ac:dyDescent="0.25">
      <c r="B32" s="467"/>
      <c r="C32" s="442"/>
      <c r="D32" s="442"/>
      <c r="E32" s="442"/>
      <c r="F32" s="442"/>
      <c r="G32" s="442"/>
      <c r="H32" s="442"/>
      <c r="I32" s="500"/>
      <c r="J32" s="442"/>
      <c r="K32" s="443"/>
      <c r="L32" s="448"/>
      <c r="M32" s="442"/>
      <c r="N32" s="449"/>
      <c r="O32" s="35"/>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row>
    <row r="33" spans="2:50" hidden="1" x14ac:dyDescent="0.25">
      <c r="B33" s="467"/>
      <c r="C33" s="442"/>
      <c r="D33" s="442"/>
      <c r="E33" s="442"/>
      <c r="F33" s="442"/>
      <c r="G33" s="442"/>
      <c r="H33" s="442"/>
      <c r="I33" s="501"/>
      <c r="J33" s="444"/>
      <c r="K33" s="445"/>
      <c r="L33" s="450"/>
      <c r="M33" s="444"/>
      <c r="N33" s="451"/>
      <c r="O33" s="35"/>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2:50" ht="15.75" hidden="1" customHeight="1" x14ac:dyDescent="0.25">
      <c r="B34" s="467"/>
      <c r="C34" s="442"/>
      <c r="D34" s="442"/>
      <c r="E34" s="442"/>
      <c r="F34" s="442"/>
      <c r="G34" s="442"/>
      <c r="H34" s="442"/>
      <c r="I34" s="483" t="s">
        <v>7</v>
      </c>
      <c r="J34" s="459"/>
      <c r="K34" s="20">
        <v>0.1</v>
      </c>
      <c r="L34" s="476" t="s">
        <v>7</v>
      </c>
      <c r="M34" s="459"/>
      <c r="N34" s="21">
        <v>0.45</v>
      </c>
      <c r="O34" s="35"/>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row>
    <row r="35" spans="2:50" hidden="1" x14ac:dyDescent="0.25">
      <c r="B35" s="467"/>
      <c r="C35" s="442"/>
      <c r="D35" s="442"/>
      <c r="E35" s="442"/>
      <c r="F35" s="442"/>
      <c r="G35" s="442"/>
      <c r="H35" s="442"/>
      <c r="I35" s="499"/>
      <c r="J35" s="440"/>
      <c r="K35" s="441"/>
      <c r="L35" s="440"/>
      <c r="M35" s="440"/>
      <c r="N35" s="447"/>
      <c r="O35" s="35"/>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row>
    <row r="36" spans="2:50" ht="15.75" hidden="1" thickBot="1" x14ac:dyDescent="0.3">
      <c r="B36" s="468"/>
      <c r="C36" s="469"/>
      <c r="D36" s="469"/>
      <c r="E36" s="469"/>
      <c r="F36" s="469"/>
      <c r="G36" s="469"/>
      <c r="H36" s="469"/>
      <c r="I36" s="502"/>
      <c r="J36" s="469"/>
      <c r="K36" s="470"/>
      <c r="L36" s="469"/>
      <c r="M36" s="469"/>
      <c r="N36" s="478"/>
      <c r="O36" s="35"/>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2:50" ht="42" customHeight="1" thickTop="1" thickBot="1" x14ac:dyDescent="0.3">
      <c r="B37" s="422" t="s">
        <v>16</v>
      </c>
      <c r="C37" s="423"/>
      <c r="D37" s="423"/>
      <c r="E37" s="423"/>
      <c r="F37" s="423"/>
      <c r="G37" s="423"/>
      <c r="H37" s="424"/>
      <c r="I37" s="33"/>
      <c r="J37" s="33"/>
      <c r="K37" s="33"/>
      <c r="L37" s="33"/>
      <c r="M37" s="33"/>
      <c r="N37" s="34"/>
      <c r="O37" s="35"/>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row>
    <row r="38" spans="2:50" ht="15.75" hidden="1" customHeight="1" thickTop="1" x14ac:dyDescent="0.25">
      <c r="B38" s="491"/>
      <c r="C38" s="492"/>
      <c r="D38" s="492"/>
      <c r="E38" s="492"/>
      <c r="F38" s="492"/>
      <c r="G38" s="492"/>
      <c r="H38" s="492"/>
      <c r="I38" s="431" t="s">
        <v>17</v>
      </c>
      <c r="J38" s="432"/>
      <c r="K38" s="433"/>
      <c r="L38" s="493" t="s">
        <v>18</v>
      </c>
      <c r="M38" s="432"/>
      <c r="N38" s="494"/>
      <c r="O38" s="35"/>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row>
    <row r="39" spans="2:50" hidden="1" x14ac:dyDescent="0.25">
      <c r="B39" s="467"/>
      <c r="C39" s="442"/>
      <c r="D39" s="442"/>
      <c r="E39" s="442"/>
      <c r="F39" s="442"/>
      <c r="G39" s="442"/>
      <c r="H39" s="442"/>
      <c r="I39" s="434"/>
      <c r="J39" s="435"/>
      <c r="K39" s="436"/>
      <c r="L39" s="474"/>
      <c r="M39" s="435"/>
      <c r="N39" s="439"/>
      <c r="O39" s="35"/>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row>
    <row r="40" spans="2:50" ht="15" hidden="1" customHeight="1" x14ac:dyDescent="0.25">
      <c r="B40" s="467"/>
      <c r="C40" s="442"/>
      <c r="D40" s="442"/>
      <c r="E40" s="442"/>
      <c r="F40" s="442"/>
      <c r="G40" s="442"/>
      <c r="H40" s="442"/>
      <c r="I40" s="484"/>
      <c r="J40" s="440"/>
      <c r="K40" s="441"/>
      <c r="L40" s="446"/>
      <c r="M40" s="440"/>
      <c r="N40" s="447"/>
      <c r="O40" s="35"/>
      <c r="P40" s="36"/>
      <c r="Q40" s="36"/>
      <c r="R40" s="36"/>
      <c r="S40" s="36"/>
      <c r="T40" s="36" t="s">
        <v>2</v>
      </c>
      <c r="U40" s="36">
        <f>K46*PI()</f>
        <v>3.1415926535897931</v>
      </c>
      <c r="V40" s="36"/>
      <c r="W40" s="36" t="s">
        <v>2</v>
      </c>
      <c r="X40" s="36">
        <f>N46*PI()</f>
        <v>3.1415926535897931</v>
      </c>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row>
    <row r="41" spans="2:50" ht="15" hidden="1" customHeight="1" x14ac:dyDescent="0.25">
      <c r="B41" s="467"/>
      <c r="C41" s="442"/>
      <c r="D41" s="442"/>
      <c r="E41" s="442"/>
      <c r="F41" s="442"/>
      <c r="G41" s="442"/>
      <c r="H41" s="442"/>
      <c r="I41" s="467"/>
      <c r="J41" s="442"/>
      <c r="K41" s="443"/>
      <c r="L41" s="448"/>
      <c r="M41" s="442"/>
      <c r="N41" s="449"/>
      <c r="O41" s="35"/>
      <c r="P41" s="36"/>
      <c r="Q41" s="36"/>
      <c r="R41" s="36"/>
      <c r="S41" s="36"/>
      <c r="T41" s="36" t="s">
        <v>3</v>
      </c>
      <c r="U41" s="36" t="s">
        <v>4</v>
      </c>
      <c r="V41" s="36" t="s">
        <v>5</v>
      </c>
      <c r="W41" s="36" t="s">
        <v>3</v>
      </c>
      <c r="X41" s="36" t="s">
        <v>4</v>
      </c>
      <c r="Y41" s="36" t="s">
        <v>5</v>
      </c>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row>
    <row r="42" spans="2:50" ht="15" hidden="1" customHeight="1" thickBot="1" x14ac:dyDescent="0.3">
      <c r="B42" s="467"/>
      <c r="C42" s="442"/>
      <c r="D42" s="442"/>
      <c r="E42" s="442"/>
      <c r="F42" s="442"/>
      <c r="G42" s="442"/>
      <c r="H42" s="442"/>
      <c r="I42" s="467"/>
      <c r="J42" s="442"/>
      <c r="K42" s="443"/>
      <c r="L42" s="448"/>
      <c r="M42" s="442"/>
      <c r="N42" s="449"/>
      <c r="O42" s="35"/>
      <c r="P42" s="36" t="s">
        <v>2</v>
      </c>
      <c r="Q42" s="36">
        <f>G46*PI()</f>
        <v>3.0195538620464966</v>
      </c>
      <c r="R42" s="36"/>
      <c r="S42" s="36"/>
      <c r="T42" s="36">
        <v>1</v>
      </c>
      <c r="U42" s="36">
        <v>0</v>
      </c>
      <c r="V42" s="36">
        <v>0</v>
      </c>
      <c r="W42" s="36">
        <v>1</v>
      </c>
      <c r="X42" s="36">
        <v>0</v>
      </c>
      <c r="Y42" s="36">
        <v>0</v>
      </c>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row>
    <row r="43" spans="2:50" ht="15" customHeight="1" thickTop="1" x14ac:dyDescent="0.25">
      <c r="B43" s="19"/>
      <c r="C43" s="18"/>
      <c r="D43" s="18"/>
      <c r="E43" s="18"/>
      <c r="F43" s="18"/>
      <c r="G43" s="496" t="s">
        <v>11</v>
      </c>
      <c r="H43" s="497"/>
      <c r="I43" s="467"/>
      <c r="J43" s="442"/>
      <c r="K43" s="443"/>
      <c r="L43" s="448"/>
      <c r="M43" s="442"/>
      <c r="N43" s="449"/>
      <c r="O43" s="35"/>
      <c r="P43" s="36" t="s">
        <v>3</v>
      </c>
      <c r="Q43" s="36" t="s">
        <v>4</v>
      </c>
      <c r="R43" s="36" t="s">
        <v>5</v>
      </c>
      <c r="S43" s="36"/>
      <c r="T43" s="36">
        <v>2</v>
      </c>
      <c r="U43" s="36">
        <f>-COS(U40)</f>
        <v>1</v>
      </c>
      <c r="V43" s="36">
        <f>SIN(U40)</f>
        <v>1.22514845490862E-16</v>
      </c>
      <c r="W43" s="36">
        <v>2</v>
      </c>
      <c r="X43" s="36">
        <f>-COS(X40)</f>
        <v>1</v>
      </c>
      <c r="Y43" s="36">
        <f>SIN(X40)</f>
        <v>1.22514845490862E-16</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row>
    <row r="44" spans="2:50" ht="15" customHeight="1" x14ac:dyDescent="0.25">
      <c r="B44" s="19"/>
      <c r="C44" s="18"/>
      <c r="D44" s="18"/>
      <c r="E44" s="18"/>
      <c r="F44" s="18"/>
      <c r="G44" s="427"/>
      <c r="H44" s="428"/>
      <c r="I44" s="467"/>
      <c r="J44" s="442"/>
      <c r="K44" s="443"/>
      <c r="L44" s="448"/>
      <c r="M44" s="442"/>
      <c r="N44" s="449"/>
      <c r="O44" s="35"/>
      <c r="P44" s="36">
        <v>1</v>
      </c>
      <c r="Q44" s="36">
        <v>0</v>
      </c>
      <c r="R44" s="36">
        <v>0</v>
      </c>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row>
    <row r="45" spans="2:50" ht="15" customHeight="1" thickBot="1" x14ac:dyDescent="0.3">
      <c r="B45" s="19"/>
      <c r="C45" s="18"/>
      <c r="D45" s="18"/>
      <c r="E45" s="18"/>
      <c r="F45" s="18"/>
      <c r="G45" s="429"/>
      <c r="H45" s="430"/>
      <c r="I45" s="495"/>
      <c r="J45" s="444"/>
      <c r="K45" s="445"/>
      <c r="L45" s="450"/>
      <c r="M45" s="444"/>
      <c r="N45" s="451"/>
      <c r="O45" s="35"/>
      <c r="P45" s="36">
        <v>2</v>
      </c>
      <c r="Q45" s="36">
        <f>-COS(Q42)</f>
        <v>0.99256250439840488</v>
      </c>
      <c r="R45" s="36">
        <f>SIN(Q42)</f>
        <v>0.12173608693549536</v>
      </c>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2:50" ht="15.75" customHeight="1" x14ac:dyDescent="0.25">
      <c r="B46" s="19"/>
      <c r="C46" s="18"/>
      <c r="D46" s="18"/>
      <c r="E46" s="18"/>
      <c r="F46" s="18"/>
      <c r="G46" s="479">
        <f>Tablas!$C$61</f>
        <v>0.96115384615384591</v>
      </c>
      <c r="H46" s="480"/>
      <c r="I46" s="483" t="s">
        <v>7</v>
      </c>
      <c r="J46" s="459"/>
      <c r="K46" s="20">
        <v>1</v>
      </c>
      <c r="L46" s="483" t="s">
        <v>7</v>
      </c>
      <c r="M46" s="459"/>
      <c r="N46" s="21">
        <v>1</v>
      </c>
      <c r="O46" s="35"/>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2:50" ht="15.75" customHeight="1" x14ac:dyDescent="0.25">
      <c r="B47" s="19"/>
      <c r="C47" s="18"/>
      <c r="D47" s="18"/>
      <c r="E47" s="18"/>
      <c r="F47" s="18"/>
      <c r="G47" s="454"/>
      <c r="H47" s="455"/>
      <c r="I47" s="484"/>
      <c r="J47" s="440"/>
      <c r="K47" s="441"/>
      <c r="L47" s="446"/>
      <c r="M47" s="440"/>
      <c r="N47" s="447"/>
      <c r="O47" s="35"/>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row>
    <row r="48" spans="2:50" ht="15.75" customHeight="1" thickBot="1" x14ac:dyDescent="0.3">
      <c r="B48" s="19"/>
      <c r="C48" s="18"/>
      <c r="D48" s="18"/>
      <c r="E48" s="18"/>
      <c r="F48" s="18"/>
      <c r="G48" s="454"/>
      <c r="H48" s="455"/>
      <c r="I48" s="485"/>
      <c r="J48" s="486"/>
      <c r="K48" s="487"/>
      <c r="L48" s="488"/>
      <c r="M48" s="486"/>
      <c r="N48" s="489"/>
      <c r="O48" s="35"/>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2:50" ht="15" customHeight="1" thickTop="1" x14ac:dyDescent="0.25">
      <c r="B49" s="23"/>
      <c r="C49" s="22"/>
      <c r="D49" s="22"/>
      <c r="E49" s="22"/>
      <c r="F49" s="24"/>
      <c r="G49" s="454"/>
      <c r="H49" s="455"/>
      <c r="I49" s="437" t="s">
        <v>19</v>
      </c>
      <c r="J49" s="437"/>
      <c r="K49" s="490"/>
      <c r="L49" s="475" t="s">
        <v>20</v>
      </c>
      <c r="M49" s="437"/>
      <c r="N49" s="438"/>
      <c r="O49" s="35"/>
      <c r="P49" s="36"/>
      <c r="Q49" s="36"/>
      <c r="R49" s="36"/>
      <c r="S49" s="36"/>
      <c r="T49" s="36" t="s">
        <v>2</v>
      </c>
      <c r="U49" s="36">
        <f>K57*PI()</f>
        <v>3.1415926535897931</v>
      </c>
      <c r="V49" s="36"/>
      <c r="W49" s="36" t="s">
        <v>2</v>
      </c>
      <c r="X49" s="36">
        <f>N57*PI()</f>
        <v>2.2305307840487529</v>
      </c>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2:50" ht="14.45" customHeight="1" x14ac:dyDescent="0.25">
      <c r="B50" s="23"/>
      <c r="C50" s="22"/>
      <c r="D50" s="22"/>
      <c r="E50" s="22"/>
      <c r="F50" s="24"/>
      <c r="G50" s="454"/>
      <c r="H50" s="455"/>
      <c r="I50" s="435"/>
      <c r="J50" s="435"/>
      <c r="K50" s="436"/>
      <c r="L50" s="474"/>
      <c r="M50" s="435"/>
      <c r="N50" s="439"/>
      <c r="O50" s="35"/>
      <c r="P50" s="36"/>
      <c r="Q50" s="36"/>
      <c r="R50" s="36"/>
      <c r="S50" s="36"/>
      <c r="T50" s="36" t="s">
        <v>3</v>
      </c>
      <c r="U50" s="36" t="s">
        <v>4</v>
      </c>
      <c r="V50" s="36" t="s">
        <v>5</v>
      </c>
      <c r="W50" s="36" t="s">
        <v>3</v>
      </c>
      <c r="X50" s="36" t="s">
        <v>4</v>
      </c>
      <c r="Y50" s="36" t="s">
        <v>5</v>
      </c>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2:50" ht="14.45" customHeight="1" x14ac:dyDescent="0.25">
      <c r="B51" s="23"/>
      <c r="C51" s="22"/>
      <c r="D51" s="22"/>
      <c r="E51" s="22"/>
      <c r="F51" s="24"/>
      <c r="G51" s="454"/>
      <c r="H51" s="455"/>
      <c r="I51" s="440"/>
      <c r="J51" s="440"/>
      <c r="K51" s="441"/>
      <c r="L51" s="446"/>
      <c r="M51" s="440"/>
      <c r="N51" s="447"/>
      <c r="O51" s="35"/>
      <c r="P51" s="36"/>
      <c r="Q51" s="36"/>
      <c r="R51" s="36"/>
      <c r="S51" s="36"/>
      <c r="T51" s="36">
        <v>1</v>
      </c>
      <c r="U51" s="36">
        <v>0</v>
      </c>
      <c r="V51" s="36">
        <v>0</v>
      </c>
      <c r="W51" s="36">
        <v>1</v>
      </c>
      <c r="X51" s="36">
        <v>0</v>
      </c>
      <c r="Y51" s="36">
        <v>0</v>
      </c>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2:50" ht="14.45" customHeight="1" x14ac:dyDescent="0.25">
      <c r="B52" s="23"/>
      <c r="C52" s="22"/>
      <c r="D52" s="22"/>
      <c r="E52" s="22"/>
      <c r="F52" s="24"/>
      <c r="G52" s="454"/>
      <c r="H52" s="455"/>
      <c r="I52" s="442"/>
      <c r="J52" s="442"/>
      <c r="K52" s="443"/>
      <c r="L52" s="448"/>
      <c r="M52" s="442"/>
      <c r="N52" s="449"/>
      <c r="O52" s="35"/>
      <c r="P52" s="36"/>
      <c r="Q52" s="36"/>
      <c r="R52" s="36"/>
      <c r="S52" s="36"/>
      <c r="T52" s="36">
        <v>2</v>
      </c>
      <c r="U52" s="36">
        <f>-COS(U49)</f>
        <v>1</v>
      </c>
      <c r="V52" s="36">
        <f>SIN(U49)</f>
        <v>1.22514845490862E-16</v>
      </c>
      <c r="W52" s="36">
        <v>2</v>
      </c>
      <c r="X52" s="36">
        <f>-COS(X49)</f>
        <v>0.61290705365297626</v>
      </c>
      <c r="Y52" s="36">
        <f>SIN(X49)</f>
        <v>0.79015501237569052</v>
      </c>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row>
    <row r="53" spans="2:50" ht="15" customHeight="1" thickBot="1" x14ac:dyDescent="0.3">
      <c r="B53" s="23"/>
      <c r="C53" s="22"/>
      <c r="D53" s="22"/>
      <c r="E53" s="22"/>
      <c r="F53" s="24"/>
      <c r="G53" s="481"/>
      <c r="H53" s="482"/>
      <c r="I53" s="442"/>
      <c r="J53" s="442"/>
      <c r="K53" s="443"/>
      <c r="L53" s="448"/>
      <c r="M53" s="442"/>
      <c r="N53" s="449"/>
      <c r="O53" s="35"/>
      <c r="P53" s="36"/>
      <c r="Q53" s="36"/>
      <c r="R53" s="36"/>
      <c r="S53" s="36"/>
      <c r="T53" s="36" t="s">
        <v>2</v>
      </c>
      <c r="U53" s="36">
        <f>K68*PI()</f>
        <v>2.7960174616949161</v>
      </c>
      <c r="V53" s="36"/>
      <c r="W53" s="36" t="s">
        <v>2</v>
      </c>
      <c r="X53" s="36">
        <f>N68*PI()</f>
        <v>3.1415926535897931</v>
      </c>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row>
    <row r="54" spans="2:50" hidden="1" x14ac:dyDescent="0.25">
      <c r="B54" s="467"/>
      <c r="C54" s="442"/>
      <c r="D54" s="442"/>
      <c r="E54" s="442"/>
      <c r="F54" s="442"/>
      <c r="G54" s="442"/>
      <c r="H54" s="443"/>
      <c r="I54" s="442"/>
      <c r="J54" s="442"/>
      <c r="K54" s="443"/>
      <c r="L54" s="448"/>
      <c r="M54" s="442"/>
      <c r="N54" s="449"/>
      <c r="O54" s="35"/>
      <c r="P54" s="36"/>
      <c r="Q54" s="36"/>
      <c r="R54" s="36"/>
      <c r="S54" s="36"/>
      <c r="T54" s="36" t="s">
        <v>3</v>
      </c>
      <c r="U54" s="36" t="s">
        <v>4</v>
      </c>
      <c r="V54" s="36" t="s">
        <v>5</v>
      </c>
      <c r="W54" s="36" t="s">
        <v>3</v>
      </c>
      <c r="X54" s="36" t="s">
        <v>4</v>
      </c>
      <c r="Y54" s="36" t="s">
        <v>5</v>
      </c>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2:50" hidden="1" x14ac:dyDescent="0.25">
      <c r="B55" s="467"/>
      <c r="C55" s="442"/>
      <c r="D55" s="442"/>
      <c r="E55" s="442"/>
      <c r="F55" s="442"/>
      <c r="G55" s="442"/>
      <c r="H55" s="443"/>
      <c r="I55" s="442"/>
      <c r="J55" s="442"/>
      <c r="K55" s="443"/>
      <c r="L55" s="448"/>
      <c r="M55" s="442"/>
      <c r="N55" s="449"/>
      <c r="O55" s="35"/>
      <c r="P55" s="36"/>
      <c r="Q55" s="36"/>
      <c r="R55" s="36"/>
      <c r="S55" s="36"/>
      <c r="T55" s="36">
        <v>1</v>
      </c>
      <c r="U55" s="36">
        <v>0</v>
      </c>
      <c r="V55" s="36">
        <v>0</v>
      </c>
      <c r="W55" s="36">
        <v>1</v>
      </c>
      <c r="X55" s="36">
        <v>0</v>
      </c>
      <c r="Y55" s="36">
        <v>0</v>
      </c>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row>
    <row r="56" spans="2:50" hidden="1" x14ac:dyDescent="0.25">
      <c r="B56" s="467"/>
      <c r="C56" s="442"/>
      <c r="D56" s="442"/>
      <c r="E56" s="442"/>
      <c r="F56" s="442"/>
      <c r="G56" s="442"/>
      <c r="H56" s="443"/>
      <c r="I56" s="444"/>
      <c r="J56" s="444"/>
      <c r="K56" s="445"/>
      <c r="L56" s="450"/>
      <c r="M56" s="444"/>
      <c r="N56" s="451"/>
      <c r="O56" s="35"/>
      <c r="P56" s="36"/>
      <c r="Q56" s="36"/>
      <c r="R56" s="36"/>
      <c r="S56" s="36"/>
      <c r="T56" s="36">
        <v>2</v>
      </c>
      <c r="U56" s="36">
        <f>-COS(U53)</f>
        <v>0.94088076895422545</v>
      </c>
      <c r="V56" s="36">
        <f>SIN(U53)</f>
        <v>0.33873792024529131</v>
      </c>
      <c r="W56" s="36">
        <v>2</v>
      </c>
      <c r="X56" s="36">
        <f>-COS(X53)</f>
        <v>1</v>
      </c>
      <c r="Y56" s="36">
        <f>SIN(X53)</f>
        <v>1.22514845490862E-16</v>
      </c>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row>
    <row r="57" spans="2:50" ht="15.75" hidden="1" customHeight="1" x14ac:dyDescent="0.25">
      <c r="B57" s="467"/>
      <c r="C57" s="442"/>
      <c r="D57" s="442"/>
      <c r="E57" s="442"/>
      <c r="F57" s="442"/>
      <c r="G57" s="442"/>
      <c r="H57" s="443"/>
      <c r="I57" s="458" t="s">
        <v>7</v>
      </c>
      <c r="J57" s="459"/>
      <c r="K57" s="20">
        <v>1</v>
      </c>
      <c r="L57" s="483" t="s">
        <v>7</v>
      </c>
      <c r="M57" s="459"/>
      <c r="N57" s="21">
        <v>0.71</v>
      </c>
      <c r="O57" s="35"/>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2:50" hidden="1" x14ac:dyDescent="0.25">
      <c r="B58" s="467"/>
      <c r="C58" s="442"/>
      <c r="D58" s="442"/>
      <c r="E58" s="442"/>
      <c r="F58" s="442"/>
      <c r="G58" s="442"/>
      <c r="H58" s="443"/>
      <c r="I58" s="440"/>
      <c r="J58" s="440"/>
      <c r="K58" s="441"/>
      <c r="L58" s="440"/>
      <c r="M58" s="440"/>
      <c r="N58" s="447"/>
      <c r="O58" s="35"/>
      <c r="P58" s="36"/>
      <c r="Q58" s="36"/>
      <c r="R58" s="36"/>
      <c r="S58" s="36"/>
      <c r="T58" s="36" t="s">
        <v>2</v>
      </c>
      <c r="U58" s="36">
        <f>H68*PI()</f>
        <v>1.4765485471872026</v>
      </c>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row>
    <row r="59" spans="2:50" ht="15.75" hidden="1" thickBot="1" x14ac:dyDescent="0.3">
      <c r="B59" s="467"/>
      <c r="C59" s="442"/>
      <c r="D59" s="442"/>
      <c r="E59" s="442"/>
      <c r="F59" s="442"/>
      <c r="G59" s="442"/>
      <c r="H59" s="443"/>
      <c r="I59" s="486"/>
      <c r="J59" s="486"/>
      <c r="K59" s="487"/>
      <c r="L59" s="486"/>
      <c r="M59" s="486"/>
      <c r="N59" s="489"/>
      <c r="O59" s="35"/>
      <c r="P59" s="36"/>
      <c r="Q59" s="36"/>
      <c r="R59" s="36"/>
      <c r="S59" s="36"/>
      <c r="T59" s="36" t="s">
        <v>3</v>
      </c>
      <c r="U59" s="36" t="s">
        <v>4</v>
      </c>
      <c r="V59" s="36" t="s">
        <v>5</v>
      </c>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row>
    <row r="60" spans="2:50" ht="15.75" hidden="1" thickTop="1" x14ac:dyDescent="0.25">
      <c r="B60" s="464"/>
      <c r="C60" s="465"/>
      <c r="D60" s="465"/>
      <c r="E60" s="466"/>
      <c r="F60" s="471" t="s">
        <v>21</v>
      </c>
      <c r="G60" s="472"/>
      <c r="H60" s="473"/>
      <c r="I60" s="471" t="s">
        <v>22</v>
      </c>
      <c r="J60" s="472"/>
      <c r="K60" s="473"/>
      <c r="L60" s="475" t="s">
        <v>23</v>
      </c>
      <c r="M60" s="437"/>
      <c r="N60" s="438"/>
      <c r="O60" s="35"/>
      <c r="P60" s="36"/>
      <c r="Q60" s="36"/>
      <c r="R60" s="36"/>
      <c r="S60" s="36"/>
      <c r="T60" s="36">
        <v>1</v>
      </c>
      <c r="U60" s="36">
        <v>0</v>
      </c>
      <c r="V60" s="36">
        <v>0</v>
      </c>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2:50" hidden="1" x14ac:dyDescent="0.25">
      <c r="B61" s="467"/>
      <c r="C61" s="442"/>
      <c r="D61" s="442"/>
      <c r="E61" s="443"/>
      <c r="F61" s="474"/>
      <c r="G61" s="435"/>
      <c r="H61" s="436"/>
      <c r="I61" s="474"/>
      <c r="J61" s="435"/>
      <c r="K61" s="436"/>
      <c r="L61" s="474"/>
      <c r="M61" s="435"/>
      <c r="N61" s="439"/>
      <c r="O61" s="35"/>
      <c r="P61" s="36"/>
      <c r="Q61" s="36"/>
      <c r="R61" s="36"/>
      <c r="S61" s="36"/>
      <c r="T61" s="36">
        <v>2</v>
      </c>
      <c r="U61" s="36">
        <f>-COS(U58)</f>
        <v>-9.4108313318514505E-2</v>
      </c>
      <c r="V61" s="36">
        <f>SIN(U58)</f>
        <v>0.99556196460308</v>
      </c>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row>
    <row r="62" spans="2:50" hidden="1" x14ac:dyDescent="0.25">
      <c r="B62" s="467"/>
      <c r="C62" s="442"/>
      <c r="D62" s="442"/>
      <c r="E62" s="443"/>
      <c r="F62" s="446"/>
      <c r="G62" s="440"/>
      <c r="H62" s="441"/>
      <c r="I62" s="446"/>
      <c r="J62" s="440"/>
      <c r="K62" s="441"/>
      <c r="L62" s="446"/>
      <c r="M62" s="440"/>
      <c r="N62" s="447"/>
      <c r="O62" s="35"/>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2:50" hidden="1" x14ac:dyDescent="0.25">
      <c r="B63" s="467"/>
      <c r="C63" s="442"/>
      <c r="D63" s="442"/>
      <c r="E63" s="443"/>
      <c r="F63" s="448"/>
      <c r="G63" s="442"/>
      <c r="H63" s="443"/>
      <c r="I63" s="448"/>
      <c r="J63" s="442"/>
      <c r="K63" s="443"/>
      <c r="L63" s="448"/>
      <c r="M63" s="442"/>
      <c r="N63" s="449"/>
      <c r="O63" s="35"/>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row>
    <row r="64" spans="2:50" hidden="1" x14ac:dyDescent="0.25">
      <c r="B64" s="467"/>
      <c r="C64" s="442"/>
      <c r="D64" s="442"/>
      <c r="E64" s="443"/>
      <c r="F64" s="448"/>
      <c r="G64" s="442"/>
      <c r="H64" s="443"/>
      <c r="I64" s="448"/>
      <c r="J64" s="442"/>
      <c r="K64" s="443"/>
      <c r="L64" s="448"/>
      <c r="M64" s="442"/>
      <c r="N64" s="449"/>
      <c r="O64" s="35"/>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2:50" hidden="1" x14ac:dyDescent="0.25">
      <c r="B65" s="467"/>
      <c r="C65" s="442"/>
      <c r="D65" s="442"/>
      <c r="E65" s="443"/>
      <c r="F65" s="448"/>
      <c r="G65" s="442"/>
      <c r="H65" s="443"/>
      <c r="I65" s="448"/>
      <c r="J65" s="442"/>
      <c r="K65" s="443"/>
      <c r="L65" s="448"/>
      <c r="M65" s="442"/>
      <c r="N65" s="449"/>
      <c r="O65" s="35"/>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row>
    <row r="66" spans="2:50" hidden="1" x14ac:dyDescent="0.25">
      <c r="B66" s="467"/>
      <c r="C66" s="442"/>
      <c r="D66" s="442"/>
      <c r="E66" s="443"/>
      <c r="F66" s="448"/>
      <c r="G66" s="442"/>
      <c r="H66" s="443"/>
      <c r="I66" s="448"/>
      <c r="J66" s="442"/>
      <c r="K66" s="443"/>
      <c r="L66" s="448"/>
      <c r="M66" s="442"/>
      <c r="N66" s="449"/>
      <c r="O66" s="35"/>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row>
    <row r="67" spans="2:50" hidden="1" x14ac:dyDescent="0.25">
      <c r="B67" s="467"/>
      <c r="C67" s="442"/>
      <c r="D67" s="442"/>
      <c r="E67" s="443"/>
      <c r="F67" s="450"/>
      <c r="G67" s="444"/>
      <c r="H67" s="445"/>
      <c r="I67" s="450"/>
      <c r="J67" s="444"/>
      <c r="K67" s="445"/>
      <c r="L67" s="450"/>
      <c r="M67" s="444"/>
      <c r="N67" s="451"/>
      <c r="O67" s="35"/>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row>
    <row r="68" spans="2:50" ht="15.75" hidden="1" customHeight="1" x14ac:dyDescent="0.25">
      <c r="B68" s="467"/>
      <c r="C68" s="442"/>
      <c r="D68" s="442"/>
      <c r="E68" s="443"/>
      <c r="F68" s="476" t="s">
        <v>7</v>
      </c>
      <c r="G68" s="459"/>
      <c r="H68" s="20">
        <v>0.47</v>
      </c>
      <c r="I68" s="458" t="s">
        <v>7</v>
      </c>
      <c r="J68" s="459"/>
      <c r="K68" s="20">
        <v>0.89</v>
      </c>
      <c r="L68" s="458" t="s">
        <v>7</v>
      </c>
      <c r="M68" s="459"/>
      <c r="N68" s="21">
        <v>1</v>
      </c>
      <c r="O68" s="35"/>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row>
    <row r="69" spans="2:50" hidden="1" x14ac:dyDescent="0.25">
      <c r="B69" s="467"/>
      <c r="C69" s="442"/>
      <c r="D69" s="442"/>
      <c r="E69" s="443"/>
      <c r="F69" s="446"/>
      <c r="G69" s="440"/>
      <c r="H69" s="441"/>
      <c r="I69" s="446"/>
      <c r="J69" s="440"/>
      <c r="K69" s="441"/>
      <c r="L69" s="440"/>
      <c r="M69" s="440"/>
      <c r="N69" s="447"/>
      <c r="O69" s="35"/>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row>
    <row r="70" spans="2:50" ht="15.75" hidden="1" thickBot="1" x14ac:dyDescent="0.3">
      <c r="B70" s="468"/>
      <c r="C70" s="469"/>
      <c r="D70" s="469"/>
      <c r="E70" s="470"/>
      <c r="F70" s="477"/>
      <c r="G70" s="469"/>
      <c r="H70" s="470"/>
      <c r="I70" s="477"/>
      <c r="J70" s="469"/>
      <c r="K70" s="470"/>
      <c r="L70" s="469"/>
      <c r="M70" s="469"/>
      <c r="N70" s="478"/>
      <c r="O70" s="35"/>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row>
    <row r="71" spans="2:50" ht="42" customHeight="1" thickTop="1" thickBot="1" x14ac:dyDescent="0.3">
      <c r="B71" s="422" t="s">
        <v>24</v>
      </c>
      <c r="C71" s="423"/>
      <c r="D71" s="423"/>
      <c r="E71" s="423"/>
      <c r="F71" s="423"/>
      <c r="G71" s="423"/>
      <c r="H71" s="424"/>
      <c r="I71" s="33"/>
      <c r="J71" s="33"/>
      <c r="K71" s="33"/>
      <c r="L71" s="33"/>
      <c r="M71" s="33"/>
      <c r="N71" s="34"/>
      <c r="O71" s="35"/>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row>
    <row r="72" spans="2:50" ht="15.75" thickTop="1" x14ac:dyDescent="0.25">
      <c r="B72" s="19"/>
      <c r="C72" s="18"/>
      <c r="D72" s="18"/>
      <c r="E72" s="18"/>
      <c r="F72" s="18"/>
      <c r="G72" s="425" t="s">
        <v>11</v>
      </c>
      <c r="H72" s="426"/>
      <c r="I72" s="431" t="s">
        <v>25</v>
      </c>
      <c r="J72" s="432"/>
      <c r="K72" s="433"/>
      <c r="L72" s="437" t="s">
        <v>26</v>
      </c>
      <c r="M72" s="437"/>
      <c r="N72" s="438"/>
      <c r="O72" s="35"/>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row>
    <row r="73" spans="2:50" x14ac:dyDescent="0.25">
      <c r="B73" s="19"/>
      <c r="C73" s="18"/>
      <c r="D73" s="18"/>
      <c r="E73" s="18"/>
      <c r="F73" s="18"/>
      <c r="G73" s="427"/>
      <c r="H73" s="428"/>
      <c r="I73" s="434"/>
      <c r="J73" s="435"/>
      <c r="K73" s="436"/>
      <c r="L73" s="435"/>
      <c r="M73" s="435"/>
      <c r="N73" s="439"/>
      <c r="O73" s="35"/>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row>
    <row r="74" spans="2:50" ht="15.75" thickBot="1" x14ac:dyDescent="0.3">
      <c r="B74" s="19"/>
      <c r="C74" s="18"/>
      <c r="D74" s="18"/>
      <c r="E74" s="18"/>
      <c r="F74" s="18"/>
      <c r="G74" s="429"/>
      <c r="H74" s="430"/>
      <c r="I74" s="440"/>
      <c r="J74" s="440"/>
      <c r="K74" s="441"/>
      <c r="L74" s="446"/>
      <c r="M74" s="440"/>
      <c r="N74" s="447"/>
      <c r="O74" s="35"/>
      <c r="P74" s="36" t="s">
        <v>2</v>
      </c>
      <c r="Q74" s="36">
        <f>G75*PI()</f>
        <v>3.0457740776553046</v>
      </c>
      <c r="R74" s="36"/>
      <c r="S74" s="36"/>
      <c r="T74" s="36" t="s">
        <v>2</v>
      </c>
      <c r="U74" s="36">
        <f>K80*PI()</f>
        <v>1.5393804002589986</v>
      </c>
      <c r="V74" s="36"/>
      <c r="W74" s="36" t="s">
        <v>2</v>
      </c>
      <c r="X74" s="36">
        <f>N80*PI()</f>
        <v>3.0159289474462012</v>
      </c>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row>
    <row r="75" spans="2:50" x14ac:dyDescent="0.25">
      <c r="B75" s="19"/>
      <c r="C75" s="18"/>
      <c r="D75" s="18"/>
      <c r="E75" s="18"/>
      <c r="F75" s="18"/>
      <c r="G75" s="452">
        <f>Tablas!$C$62</f>
        <v>0.96950000000000003</v>
      </c>
      <c r="H75" s="453"/>
      <c r="I75" s="442"/>
      <c r="J75" s="442"/>
      <c r="K75" s="443"/>
      <c r="L75" s="448"/>
      <c r="M75" s="442"/>
      <c r="N75" s="449"/>
      <c r="O75" s="35"/>
      <c r="P75" s="36" t="s">
        <v>3</v>
      </c>
      <c r="Q75" s="36" t="s">
        <v>4</v>
      </c>
      <c r="R75" s="36" t="s">
        <v>5</v>
      </c>
      <c r="S75" s="36"/>
      <c r="T75" s="36" t="s">
        <v>3</v>
      </c>
      <c r="U75" s="36" t="s">
        <v>4</v>
      </c>
      <c r="V75" s="36" t="s">
        <v>5</v>
      </c>
      <c r="W75" s="36" t="s">
        <v>3</v>
      </c>
      <c r="X75" s="36" t="s">
        <v>4</v>
      </c>
      <c r="Y75" s="36" t="s">
        <v>5</v>
      </c>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row>
    <row r="76" spans="2:50" x14ac:dyDescent="0.25">
      <c r="B76" s="19"/>
      <c r="C76" s="18"/>
      <c r="D76" s="18"/>
      <c r="E76" s="18"/>
      <c r="F76" s="18"/>
      <c r="G76" s="454"/>
      <c r="H76" s="455"/>
      <c r="I76" s="442"/>
      <c r="J76" s="442"/>
      <c r="K76" s="443"/>
      <c r="L76" s="448"/>
      <c r="M76" s="442"/>
      <c r="N76" s="449"/>
      <c r="O76" s="35"/>
      <c r="P76" s="36">
        <v>1</v>
      </c>
      <c r="Q76" s="36">
        <v>0</v>
      </c>
      <c r="R76" s="36">
        <v>0</v>
      </c>
      <c r="S76" s="36"/>
      <c r="T76" s="36">
        <v>1</v>
      </c>
      <c r="U76" s="36">
        <v>0</v>
      </c>
      <c r="V76" s="36">
        <v>0</v>
      </c>
      <c r="W76" s="36">
        <v>1</v>
      </c>
      <c r="X76" s="36">
        <v>0</v>
      </c>
      <c r="Y76" s="36">
        <v>0</v>
      </c>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row>
    <row r="77" spans="2:50" x14ac:dyDescent="0.25">
      <c r="B77" s="19"/>
      <c r="C77" s="18"/>
      <c r="D77" s="18"/>
      <c r="E77" s="18"/>
      <c r="F77" s="18"/>
      <c r="G77" s="454"/>
      <c r="H77" s="455"/>
      <c r="I77" s="442"/>
      <c r="J77" s="442"/>
      <c r="K77" s="443"/>
      <c r="L77" s="448"/>
      <c r="M77" s="442"/>
      <c r="N77" s="449"/>
      <c r="O77" s="35"/>
      <c r="P77" s="36">
        <v>2</v>
      </c>
      <c r="Q77" s="36">
        <f>-COS(Q74)</f>
        <v>0.99541291144589816</v>
      </c>
      <c r="R77" s="36">
        <f>SIN(Q74)</f>
        <v>9.5672021651058231E-2</v>
      </c>
      <c r="S77" s="36"/>
      <c r="T77" s="36">
        <v>2</v>
      </c>
      <c r="U77" s="36">
        <f>-COS(U74)</f>
        <v>-3.1410759078128396E-2</v>
      </c>
      <c r="V77" s="36">
        <f>SIN(U74)</f>
        <v>0.9995065603657316</v>
      </c>
      <c r="W77" s="36">
        <v>2</v>
      </c>
      <c r="X77" s="36">
        <f>-COS(X74)</f>
        <v>0.99211470131447776</v>
      </c>
      <c r="Y77" s="36">
        <f>SIN(X74)</f>
        <v>0.12533323356430454</v>
      </c>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row>
    <row r="78" spans="2:50" x14ac:dyDescent="0.25">
      <c r="B78" s="19"/>
      <c r="C78" s="18"/>
      <c r="D78" s="18"/>
      <c r="E78" s="18"/>
      <c r="F78" s="18"/>
      <c r="G78" s="454"/>
      <c r="H78" s="455"/>
      <c r="I78" s="442"/>
      <c r="J78" s="442"/>
      <c r="K78" s="443"/>
      <c r="L78" s="448"/>
      <c r="M78" s="442"/>
      <c r="N78" s="449"/>
      <c r="O78" s="35"/>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row>
    <row r="79" spans="2:50" x14ac:dyDescent="0.25">
      <c r="B79" s="19"/>
      <c r="C79" s="18"/>
      <c r="D79" s="18"/>
      <c r="E79" s="18"/>
      <c r="F79" s="18"/>
      <c r="G79" s="454"/>
      <c r="H79" s="455"/>
      <c r="I79" s="444"/>
      <c r="J79" s="444"/>
      <c r="K79" s="445"/>
      <c r="L79" s="450"/>
      <c r="M79" s="444"/>
      <c r="N79" s="451"/>
      <c r="O79" s="35"/>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row>
    <row r="80" spans="2:50" ht="15.75" customHeight="1" x14ac:dyDescent="0.25">
      <c r="B80" s="19"/>
      <c r="C80" s="18"/>
      <c r="D80" s="18"/>
      <c r="E80" s="18"/>
      <c r="F80" s="18"/>
      <c r="G80" s="454"/>
      <c r="H80" s="455"/>
      <c r="I80" s="458" t="s">
        <v>7</v>
      </c>
      <c r="J80" s="459"/>
      <c r="K80" s="20">
        <v>0.49</v>
      </c>
      <c r="L80" s="458" t="s">
        <v>7</v>
      </c>
      <c r="M80" s="459"/>
      <c r="N80" s="21">
        <v>0.96</v>
      </c>
      <c r="O80" s="35"/>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row>
    <row r="81" spans="2:50" x14ac:dyDescent="0.25">
      <c r="B81" s="19"/>
      <c r="C81" s="18"/>
      <c r="D81" s="18"/>
      <c r="E81" s="18"/>
      <c r="F81" s="18"/>
      <c r="G81" s="454"/>
      <c r="H81" s="455"/>
      <c r="I81" s="460"/>
      <c r="J81" s="414"/>
      <c r="K81" s="461"/>
      <c r="L81" s="413"/>
      <c r="M81" s="414"/>
      <c r="N81" s="415"/>
      <c r="O81" s="35"/>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row>
    <row r="82" spans="2:50" ht="15.75" thickBot="1" x14ac:dyDescent="0.3">
      <c r="B82" s="25"/>
      <c r="C82" s="26"/>
      <c r="D82" s="26"/>
      <c r="E82" s="26"/>
      <c r="F82" s="26"/>
      <c r="G82" s="456"/>
      <c r="H82" s="457"/>
      <c r="I82" s="462"/>
      <c r="J82" s="417"/>
      <c r="K82" s="463"/>
      <c r="L82" s="416"/>
      <c r="M82" s="417"/>
      <c r="N82" s="418"/>
      <c r="O82" s="35"/>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row>
    <row r="83" spans="2:50" ht="15.75" thickTop="1" x14ac:dyDescent="0.25">
      <c r="O83" s="35"/>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row>
    <row r="84" spans="2:50" x14ac:dyDescent="0.25">
      <c r="O84" s="35"/>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row>
    <row r="85" spans="2:50" x14ac:dyDescent="0.25">
      <c r="O85" s="35"/>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row>
  </sheetData>
  <mergeCells count="78">
    <mergeCell ref="G3:H5"/>
    <mergeCell ref="I3:K4"/>
    <mergeCell ref="L3:N4"/>
    <mergeCell ref="I5:K10"/>
    <mergeCell ref="L5:N10"/>
    <mergeCell ref="G6:H13"/>
    <mergeCell ref="I11:J11"/>
    <mergeCell ref="L11:M11"/>
    <mergeCell ref="I12:K13"/>
    <mergeCell ref="L12:N13"/>
    <mergeCell ref="B15:H19"/>
    <mergeCell ref="I15:K16"/>
    <mergeCell ref="L15:N16"/>
    <mergeCell ref="I17:K22"/>
    <mergeCell ref="L17:N22"/>
    <mergeCell ref="G20:H22"/>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38:H42"/>
    <mergeCell ref="I38:K39"/>
    <mergeCell ref="L38:N39"/>
    <mergeCell ref="I40:K45"/>
    <mergeCell ref="L40:N45"/>
    <mergeCell ref="G43:H45"/>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60:E70"/>
    <mergeCell ref="F60:H61"/>
    <mergeCell ref="I60:K61"/>
    <mergeCell ref="L60:N61"/>
    <mergeCell ref="F62:H67"/>
    <mergeCell ref="L62:N67"/>
    <mergeCell ref="F68:G68"/>
    <mergeCell ref="I68:J68"/>
    <mergeCell ref="L68:M68"/>
    <mergeCell ref="F69:H70"/>
    <mergeCell ref="I69:K70"/>
    <mergeCell ref="L69:N70"/>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s>
  <conditionalFormatting sqref="G6">
    <cfRule type="cellIs" dxfId="194" priority="58" operator="between">
      <formula>0.9</formula>
      <formula>1</formula>
    </cfRule>
    <cfRule type="cellIs" dxfId="193" priority="59" operator="between">
      <formula>0.75</formula>
      <formula>"89.9%"</formula>
    </cfRule>
    <cfRule type="cellIs" dxfId="192" priority="60" operator="between">
      <formula>0</formula>
      <formula>"74.9%"</formula>
    </cfRule>
  </conditionalFormatting>
  <conditionalFormatting sqref="K11">
    <cfRule type="cellIs" dxfId="191" priority="55" operator="between">
      <formula>0.9</formula>
      <formula>1</formula>
    </cfRule>
    <cfRule type="cellIs" dxfId="190" priority="56" operator="between">
      <formula>0.75</formula>
      <formula>"89.9%"</formula>
    </cfRule>
    <cfRule type="cellIs" dxfId="189" priority="57" operator="between">
      <formula>0</formula>
      <formula>"74.9%"</formula>
    </cfRule>
  </conditionalFormatting>
  <conditionalFormatting sqref="N11">
    <cfRule type="cellIs" dxfId="188" priority="52" operator="between">
      <formula>0.9</formula>
      <formula>1</formula>
    </cfRule>
    <cfRule type="cellIs" dxfId="187" priority="53" operator="between">
      <formula>0.75</formula>
      <formula>"89.9%"</formula>
    </cfRule>
    <cfRule type="cellIs" dxfId="186" priority="54" operator="between">
      <formula>0</formula>
      <formula>"74.9%"</formula>
    </cfRule>
  </conditionalFormatting>
  <conditionalFormatting sqref="K23">
    <cfRule type="cellIs" dxfId="185" priority="49" operator="between">
      <formula>0.9</formula>
      <formula>1</formula>
    </cfRule>
    <cfRule type="cellIs" dxfId="184" priority="50" operator="between">
      <formula>0.75</formula>
      <formula>"89.9%"</formula>
    </cfRule>
    <cfRule type="cellIs" dxfId="183" priority="51" operator="between">
      <formula>0</formula>
      <formula>"74.9%"</formula>
    </cfRule>
  </conditionalFormatting>
  <conditionalFormatting sqref="N23">
    <cfRule type="cellIs" dxfId="182" priority="46" operator="between">
      <formula>0.9</formula>
      <formula>1</formula>
    </cfRule>
    <cfRule type="cellIs" dxfId="181" priority="47" operator="between">
      <formula>0.75</formula>
      <formula>"89.9%"</formula>
    </cfRule>
    <cfRule type="cellIs" dxfId="180" priority="48" operator="between">
      <formula>0</formula>
      <formula>"74.9%"</formula>
    </cfRule>
  </conditionalFormatting>
  <conditionalFormatting sqref="K34">
    <cfRule type="cellIs" dxfId="179" priority="43" operator="between">
      <formula>0.9</formula>
      <formula>1</formula>
    </cfRule>
    <cfRule type="cellIs" dxfId="178" priority="44" operator="between">
      <formula>0.75</formula>
      <formula>"89.9%"</formula>
    </cfRule>
    <cfRule type="cellIs" dxfId="177" priority="45" operator="between">
      <formula>0</formula>
      <formula>"74.9%"</formula>
    </cfRule>
  </conditionalFormatting>
  <conditionalFormatting sqref="N34">
    <cfRule type="cellIs" dxfId="176" priority="40" operator="between">
      <formula>0.9</formula>
      <formula>1</formula>
    </cfRule>
    <cfRule type="cellIs" dxfId="175" priority="41" operator="between">
      <formula>0.75</formula>
      <formula>"89.9%"</formula>
    </cfRule>
    <cfRule type="cellIs" dxfId="174" priority="42" operator="between">
      <formula>0</formula>
      <formula>"74.9%"</formula>
    </cfRule>
  </conditionalFormatting>
  <conditionalFormatting sqref="G23">
    <cfRule type="cellIs" dxfId="173" priority="37" operator="between">
      <formula>0.9</formula>
      <formula>1</formula>
    </cfRule>
    <cfRule type="cellIs" dxfId="172" priority="38" operator="between">
      <formula>0.75</formula>
      <formula>"89.9%"</formula>
    </cfRule>
    <cfRule type="cellIs" dxfId="171" priority="39" operator="between">
      <formula>0</formula>
      <formula>"74.9%"</formula>
    </cfRule>
  </conditionalFormatting>
  <conditionalFormatting sqref="K46">
    <cfRule type="cellIs" dxfId="170" priority="34" operator="between">
      <formula>0.9</formula>
      <formula>1</formula>
    </cfRule>
    <cfRule type="cellIs" dxfId="169" priority="35" operator="between">
      <formula>0.75</formula>
      <formula>"89.9%"</formula>
    </cfRule>
    <cfRule type="cellIs" dxfId="168" priority="36" operator="between">
      <formula>0</formula>
      <formula>"74.9%"</formula>
    </cfRule>
  </conditionalFormatting>
  <conditionalFormatting sqref="N46">
    <cfRule type="cellIs" dxfId="167" priority="31" operator="between">
      <formula>0.9</formula>
      <formula>1</formula>
    </cfRule>
    <cfRule type="cellIs" dxfId="166" priority="32" operator="between">
      <formula>0.75</formula>
      <formula>"89.9%"</formula>
    </cfRule>
    <cfRule type="cellIs" dxfId="165" priority="33" operator="between">
      <formula>0</formula>
      <formula>"74.9%"</formula>
    </cfRule>
  </conditionalFormatting>
  <conditionalFormatting sqref="K57">
    <cfRule type="cellIs" dxfId="164" priority="28" operator="between">
      <formula>0.9</formula>
      <formula>1</formula>
    </cfRule>
    <cfRule type="cellIs" dxfId="163" priority="29" operator="between">
      <formula>0.75</formula>
      <formula>"89.9%"</formula>
    </cfRule>
    <cfRule type="cellIs" dxfId="162" priority="30" operator="between">
      <formula>0</formula>
      <formula>"74.9%"</formula>
    </cfRule>
  </conditionalFormatting>
  <conditionalFormatting sqref="N57">
    <cfRule type="cellIs" dxfId="161" priority="25" operator="between">
      <formula>0.9</formula>
      <formula>1</formula>
    </cfRule>
    <cfRule type="cellIs" dxfId="160" priority="26" operator="between">
      <formula>0.75</formula>
      <formula>"89.9%"</formula>
    </cfRule>
    <cfRule type="cellIs" dxfId="159" priority="27" operator="between">
      <formula>0</formula>
      <formula>"74.9%"</formula>
    </cfRule>
  </conditionalFormatting>
  <conditionalFormatting sqref="N68">
    <cfRule type="cellIs" dxfId="158" priority="19" operator="between">
      <formula>0.9</formula>
      <formula>1</formula>
    </cfRule>
    <cfRule type="cellIs" dxfId="157" priority="20" operator="between">
      <formula>0.75</formula>
      <formula>"89.9%"</formula>
    </cfRule>
    <cfRule type="cellIs" dxfId="156" priority="21" operator="between">
      <formula>0</formula>
      <formula>"74.9%"</formula>
    </cfRule>
  </conditionalFormatting>
  <conditionalFormatting sqref="N80">
    <cfRule type="cellIs" dxfId="155" priority="4" operator="between">
      <formula>0.9</formula>
      <formula>1</formula>
    </cfRule>
    <cfRule type="cellIs" dxfId="154" priority="5" operator="between">
      <formula>0.75</formula>
      <formula>"89.9%"</formula>
    </cfRule>
    <cfRule type="cellIs" dxfId="153" priority="6" operator="between">
      <formula>0</formula>
      <formula>"74.9%"</formula>
    </cfRule>
  </conditionalFormatting>
  <conditionalFormatting sqref="H68">
    <cfRule type="cellIs" dxfId="152" priority="16" operator="between">
      <formula>0.9</formula>
      <formula>1</formula>
    </cfRule>
    <cfRule type="cellIs" dxfId="151" priority="17" operator="between">
      <formula>0.75</formula>
      <formula>"89.9%"</formula>
    </cfRule>
    <cfRule type="cellIs" dxfId="150" priority="18" operator="between">
      <formula>0</formula>
      <formula>"74.9%"</formula>
    </cfRule>
  </conditionalFormatting>
  <conditionalFormatting sqref="K68">
    <cfRule type="cellIs" dxfId="149" priority="22" operator="between">
      <formula>0.9</formula>
      <formula>1</formula>
    </cfRule>
    <cfRule type="cellIs" dxfId="148" priority="23" operator="between">
      <formula>0.75</formula>
      <formula>"89.9%"</formula>
    </cfRule>
    <cfRule type="cellIs" dxfId="147" priority="24" operator="between">
      <formula>0</formula>
      <formula>"74.9%"</formula>
    </cfRule>
  </conditionalFormatting>
  <conditionalFormatting sqref="G75">
    <cfRule type="cellIs" dxfId="146" priority="10" operator="between">
      <formula>0.9</formula>
      <formula>1</formula>
    </cfRule>
    <cfRule type="cellIs" dxfId="145" priority="11" operator="between">
      <formula>0.75</formula>
      <formula>"89.9%"</formula>
    </cfRule>
    <cfRule type="cellIs" dxfId="144" priority="12" operator="between">
      <formula>0</formula>
      <formula>"74.9%"</formula>
    </cfRule>
  </conditionalFormatting>
  <conditionalFormatting sqref="K80">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G46">
    <cfRule type="cellIs" dxfId="140" priority="1" operator="between">
      <formula>0.9</formula>
      <formula>1</formula>
    </cfRule>
    <cfRule type="cellIs" dxfId="139" priority="2" operator="between">
      <formula>0.75</formula>
      <formula>"89.9%"</formula>
    </cfRule>
    <cfRule type="cellIs" dxfId="138"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2"/>
  <sheetViews>
    <sheetView zoomScale="70" zoomScaleNormal="70" workbookViewId="0">
      <selection activeCell="I81" sqref="I81:K82"/>
    </sheetView>
  </sheetViews>
  <sheetFormatPr baseColWidth="10" defaultColWidth="11.42578125" defaultRowHeight="15" x14ac:dyDescent="0.25"/>
  <cols>
    <col min="1" max="1" width="29.7109375" style="27" customWidth="1"/>
    <col min="2" max="10" width="11.42578125" style="27" customWidth="1"/>
    <col min="11" max="11" width="12.140625" style="27" bestFit="1" customWidth="1"/>
    <col min="12" max="14" width="11.42578125" style="27" customWidth="1"/>
    <col min="15" max="16" width="15.7109375" style="28" customWidth="1"/>
    <col min="17" max="17" width="13.7109375" style="28" bestFit="1" customWidth="1"/>
    <col min="18" max="18" width="11.7109375" style="28" bestFit="1" customWidth="1"/>
    <col min="19" max="19" width="11.42578125" style="28"/>
    <col min="20" max="21" width="11.7109375" style="28" bestFit="1" customWidth="1"/>
    <col min="22" max="22" width="14.85546875" style="28" bestFit="1" customWidth="1"/>
    <col min="23" max="24" width="11.7109375" style="28" bestFit="1" customWidth="1"/>
    <col min="25" max="25" width="14.85546875" style="28" bestFit="1" customWidth="1"/>
    <col min="26" max="16384" width="11.42578125" style="28"/>
  </cols>
  <sheetData>
    <row r="1" spans="2:22" ht="48" customHeight="1" thickTop="1" thickBot="1" x14ac:dyDescent="0.3">
      <c r="B1" s="526" t="s">
        <v>30</v>
      </c>
      <c r="C1" s="527"/>
      <c r="D1" s="527"/>
      <c r="E1" s="527"/>
      <c r="F1" s="527"/>
      <c r="G1" s="527"/>
      <c r="H1" s="527"/>
      <c r="I1" s="527"/>
      <c r="J1" s="527"/>
      <c r="K1" s="527"/>
      <c r="L1" s="527"/>
      <c r="M1" s="527"/>
      <c r="N1" s="528"/>
    </row>
    <row r="2" spans="2:22" ht="42" customHeight="1" thickTop="1" x14ac:dyDescent="0.25">
      <c r="B2" s="529" t="s">
        <v>6</v>
      </c>
      <c r="C2" s="530"/>
      <c r="D2" s="530"/>
      <c r="E2" s="530"/>
      <c r="F2" s="530"/>
      <c r="G2" s="530"/>
      <c r="H2" s="530"/>
      <c r="I2" s="530"/>
      <c r="J2" s="530"/>
      <c r="K2" s="530"/>
      <c r="L2" s="530"/>
      <c r="M2" s="530"/>
      <c r="N2" s="531"/>
    </row>
    <row r="3" spans="2:22" x14ac:dyDescent="0.25">
      <c r="B3" s="238"/>
      <c r="C3" s="238"/>
      <c r="D3" s="238"/>
      <c r="E3" s="238"/>
      <c r="F3" s="238"/>
      <c r="G3" s="518" t="s">
        <v>11</v>
      </c>
      <c r="H3" s="518"/>
      <c r="I3" s="532" t="s">
        <v>9</v>
      </c>
      <c r="J3" s="532"/>
      <c r="K3" s="532"/>
      <c r="L3" s="519" t="s">
        <v>10</v>
      </c>
      <c r="M3" s="519"/>
      <c r="N3" s="519"/>
      <c r="P3" s="261">
        <v>0.75</v>
      </c>
      <c r="T3" s="28" t="s">
        <v>2</v>
      </c>
      <c r="U3" s="28">
        <f>N11*PI()</f>
        <v>3.092374368683553</v>
      </c>
    </row>
    <row r="4" spans="2:22" x14ac:dyDescent="0.25">
      <c r="B4" s="238"/>
      <c r="C4" s="238"/>
      <c r="D4" s="238"/>
      <c r="E4" s="238"/>
      <c r="F4" s="238"/>
      <c r="G4" s="518"/>
      <c r="H4" s="518"/>
      <c r="I4" s="532"/>
      <c r="J4" s="532"/>
      <c r="K4" s="532"/>
      <c r="L4" s="519"/>
      <c r="M4" s="519"/>
      <c r="N4" s="519"/>
      <c r="P4" s="261">
        <v>0.2</v>
      </c>
      <c r="T4" s="28" t="s">
        <v>3</v>
      </c>
      <c r="U4" s="28" t="s">
        <v>4</v>
      </c>
      <c r="V4" s="28" t="s">
        <v>5</v>
      </c>
    </row>
    <row r="5" spans="2:22" ht="15" customHeight="1" x14ac:dyDescent="0.25">
      <c r="B5" s="238"/>
      <c r="C5" s="238"/>
      <c r="D5" s="238"/>
      <c r="E5" s="238"/>
      <c r="F5" s="238"/>
      <c r="G5" s="518"/>
      <c r="H5" s="518"/>
      <c r="I5" s="521"/>
      <c r="J5" s="521"/>
      <c r="K5" s="521"/>
      <c r="L5" s="521"/>
      <c r="M5" s="521"/>
      <c r="N5" s="521"/>
      <c r="P5" s="261">
        <v>0.05</v>
      </c>
      <c r="T5" s="28">
        <v>1</v>
      </c>
      <c r="U5" s="28">
        <v>0</v>
      </c>
      <c r="V5" s="28">
        <v>0</v>
      </c>
    </row>
    <row r="6" spans="2:22" ht="15" customHeight="1" x14ac:dyDescent="0.25">
      <c r="B6" s="238"/>
      <c r="C6" s="238"/>
      <c r="D6" s="238"/>
      <c r="E6" s="238"/>
      <c r="F6" s="238"/>
      <c r="G6" s="523">
        <f>SIG!$G$6</f>
        <v>0.99209059933283761</v>
      </c>
      <c r="H6" s="523"/>
      <c r="I6" s="521"/>
      <c r="J6" s="521"/>
      <c r="K6" s="521"/>
      <c r="L6" s="521"/>
      <c r="M6" s="521"/>
      <c r="N6" s="521"/>
      <c r="P6" s="261">
        <v>1</v>
      </c>
      <c r="T6" s="28">
        <v>2</v>
      </c>
      <c r="U6" s="28">
        <f>-COS(U3)</f>
        <v>0.99878902470459574</v>
      </c>
      <c r="V6" s="28">
        <f>SIN(U3)</f>
        <v>4.919841592614968E-2</v>
      </c>
    </row>
    <row r="7" spans="2:22" ht="15" customHeight="1" x14ac:dyDescent="0.25">
      <c r="B7" s="238"/>
      <c r="C7" s="238"/>
      <c r="D7" s="238"/>
      <c r="E7" s="238"/>
      <c r="F7" s="238"/>
      <c r="G7" s="523"/>
      <c r="H7" s="523"/>
      <c r="I7" s="521"/>
      <c r="J7" s="521"/>
      <c r="K7" s="521"/>
      <c r="L7" s="521"/>
      <c r="M7" s="521"/>
      <c r="N7" s="521"/>
      <c r="P7" s="28" t="s">
        <v>2</v>
      </c>
      <c r="Q7" s="28">
        <f>G6*PI()</f>
        <v>3.1167445385595376</v>
      </c>
      <c r="T7" s="28" t="s">
        <v>2</v>
      </c>
      <c r="U7" s="28">
        <f>K11*PI()</f>
        <v>3.1289296234975299</v>
      </c>
    </row>
    <row r="8" spans="2:22" ht="15" customHeight="1" x14ac:dyDescent="0.25">
      <c r="B8" s="238"/>
      <c r="C8" s="238"/>
      <c r="D8" s="238"/>
      <c r="E8" s="238"/>
      <c r="F8" s="238"/>
      <c r="G8" s="523"/>
      <c r="H8" s="523"/>
      <c r="I8" s="521"/>
      <c r="J8" s="521"/>
      <c r="K8" s="521"/>
      <c r="L8" s="521"/>
      <c r="M8" s="521"/>
      <c r="N8" s="521"/>
      <c r="P8" s="28" t="s">
        <v>3</v>
      </c>
      <c r="Q8" s="28" t="s">
        <v>4</v>
      </c>
      <c r="R8" s="28" t="s">
        <v>5</v>
      </c>
      <c r="T8" s="28" t="s">
        <v>3</v>
      </c>
      <c r="U8" s="28" t="s">
        <v>4</v>
      </c>
      <c r="V8" s="28" t="s">
        <v>5</v>
      </c>
    </row>
    <row r="9" spans="2:22" ht="15" customHeight="1" x14ac:dyDescent="0.25">
      <c r="B9" s="238"/>
      <c r="C9" s="238"/>
      <c r="D9" s="238"/>
      <c r="E9" s="238"/>
      <c r="F9" s="238"/>
      <c r="G9" s="523"/>
      <c r="H9" s="523"/>
      <c r="I9" s="521"/>
      <c r="J9" s="521"/>
      <c r="K9" s="521"/>
      <c r="L9" s="521"/>
      <c r="M9" s="521"/>
      <c r="N9" s="521"/>
      <c r="P9" s="28">
        <v>1</v>
      </c>
      <c r="Q9" s="28">
        <v>0</v>
      </c>
      <c r="R9" s="28">
        <v>0</v>
      </c>
      <c r="T9" s="28">
        <v>1</v>
      </c>
      <c r="U9" s="28">
        <v>0</v>
      </c>
      <c r="V9" s="28">
        <v>0</v>
      </c>
    </row>
    <row r="10" spans="2:22" ht="15.75" customHeight="1" x14ac:dyDescent="0.25">
      <c r="B10" s="238"/>
      <c r="C10" s="238"/>
      <c r="D10" s="238"/>
      <c r="E10" s="238"/>
      <c r="F10" s="238"/>
      <c r="G10" s="523"/>
      <c r="H10" s="523"/>
      <c r="I10" s="521"/>
      <c r="J10" s="521"/>
      <c r="K10" s="521"/>
      <c r="L10" s="521"/>
      <c r="M10" s="521"/>
      <c r="N10" s="521"/>
      <c r="P10" s="28">
        <v>2</v>
      </c>
      <c r="Q10" s="28">
        <f>-COS(Q7)</f>
        <v>0.9996913014734925</v>
      </c>
      <c r="R10" s="28">
        <f>SIN(Q7)</f>
        <v>2.4845558118799765E-2</v>
      </c>
      <c r="T10" s="28">
        <v>2</v>
      </c>
      <c r="U10" s="28">
        <f>-COS(U7)</f>
        <v>0.99991982490580511</v>
      </c>
      <c r="V10" s="28">
        <f>SIN(U7)</f>
        <v>1.2662691670577635E-2</v>
      </c>
    </row>
    <row r="11" spans="2:22" ht="15.75" customHeight="1" x14ac:dyDescent="0.25">
      <c r="B11" s="238"/>
      <c r="C11" s="238"/>
      <c r="D11" s="238"/>
      <c r="E11" s="238"/>
      <c r="F11" s="238"/>
      <c r="G11" s="523"/>
      <c r="H11" s="523"/>
      <c r="I11" s="524" t="s">
        <v>7</v>
      </c>
      <c r="J11" s="524"/>
      <c r="K11" s="239">
        <f>Tablas!$C$19</f>
        <v>0.99596923233258972</v>
      </c>
      <c r="L11" s="524" t="s">
        <v>7</v>
      </c>
      <c r="M11" s="524"/>
      <c r="N11" s="239">
        <f>Tablas!$C$24</f>
        <v>0.98433333333333328</v>
      </c>
    </row>
    <row r="12" spans="2:22" ht="15.75" customHeight="1" x14ac:dyDescent="0.25">
      <c r="B12" s="238"/>
      <c r="C12" s="238"/>
      <c r="D12" s="238"/>
      <c r="E12" s="238"/>
      <c r="F12" s="238"/>
      <c r="G12" s="523"/>
      <c r="H12" s="523"/>
      <c r="I12" s="524"/>
      <c r="J12" s="524"/>
      <c r="K12" s="524"/>
      <c r="L12" s="524"/>
      <c r="M12" s="524"/>
      <c r="N12" s="524"/>
    </row>
    <row r="13" spans="2:22" ht="15.75" customHeight="1" x14ac:dyDescent="0.25">
      <c r="B13" s="238"/>
      <c r="C13" s="238"/>
      <c r="D13" s="238"/>
      <c r="E13" s="238"/>
      <c r="F13" s="238"/>
      <c r="G13" s="523"/>
      <c r="H13" s="523"/>
      <c r="I13" s="524"/>
      <c r="J13" s="524"/>
      <c r="K13" s="524"/>
      <c r="L13" s="524"/>
      <c r="M13" s="524"/>
      <c r="N13" s="524"/>
    </row>
    <row r="14" spans="2:22" ht="42" customHeight="1" x14ac:dyDescent="0.25">
      <c r="B14" s="533" t="s">
        <v>8</v>
      </c>
      <c r="C14" s="533"/>
      <c r="D14" s="533"/>
      <c r="E14" s="533"/>
      <c r="F14" s="533"/>
      <c r="G14" s="533"/>
      <c r="H14" s="533"/>
      <c r="I14" s="533"/>
      <c r="J14" s="533"/>
      <c r="K14" s="533"/>
      <c r="L14" s="533"/>
      <c r="M14" s="533"/>
      <c r="N14" s="533"/>
    </row>
    <row r="15" spans="2:22" x14ac:dyDescent="0.25">
      <c r="B15" s="522"/>
      <c r="C15" s="522"/>
      <c r="D15" s="522"/>
      <c r="E15" s="522"/>
      <c r="F15" s="522"/>
      <c r="G15" s="522"/>
      <c r="H15" s="522"/>
      <c r="I15" s="519" t="s">
        <v>12</v>
      </c>
      <c r="J15" s="519"/>
      <c r="K15" s="519"/>
      <c r="L15" s="519" t="s">
        <v>13</v>
      </c>
      <c r="M15" s="519"/>
      <c r="N15" s="519"/>
    </row>
    <row r="16" spans="2:22" x14ac:dyDescent="0.25">
      <c r="B16" s="522"/>
      <c r="C16" s="522"/>
      <c r="D16" s="522"/>
      <c r="E16" s="522"/>
      <c r="F16" s="522"/>
      <c r="G16" s="522"/>
      <c r="H16" s="522"/>
      <c r="I16" s="519"/>
      <c r="J16" s="519"/>
      <c r="K16" s="519"/>
      <c r="L16" s="519"/>
      <c r="M16" s="519"/>
      <c r="N16" s="519"/>
    </row>
    <row r="17" spans="2:25" x14ac:dyDescent="0.25">
      <c r="B17" s="522"/>
      <c r="C17" s="522"/>
      <c r="D17" s="522"/>
      <c r="E17" s="522"/>
      <c r="F17" s="522"/>
      <c r="G17" s="522"/>
      <c r="H17" s="522"/>
      <c r="I17" s="521"/>
      <c r="J17" s="521"/>
      <c r="K17" s="521"/>
      <c r="L17" s="521"/>
      <c r="M17" s="521"/>
      <c r="N17" s="521"/>
      <c r="T17" s="28" t="s">
        <v>2</v>
      </c>
      <c r="U17" s="28">
        <f>N23*PI()</f>
        <v>3.1415926535897931</v>
      </c>
      <c r="W17" s="28" t="s">
        <v>2</v>
      </c>
      <c r="X17" s="28">
        <f>K23*PI()</f>
        <v>3.1415926535897931</v>
      </c>
    </row>
    <row r="18" spans="2:25" x14ac:dyDescent="0.25">
      <c r="B18" s="522"/>
      <c r="C18" s="522"/>
      <c r="D18" s="522"/>
      <c r="E18" s="522"/>
      <c r="F18" s="522"/>
      <c r="G18" s="522"/>
      <c r="H18" s="522"/>
      <c r="I18" s="521"/>
      <c r="J18" s="521"/>
      <c r="K18" s="521"/>
      <c r="L18" s="521"/>
      <c r="M18" s="521"/>
      <c r="N18" s="521"/>
      <c r="T18" s="28" t="s">
        <v>3</v>
      </c>
      <c r="U18" s="28" t="s">
        <v>4</v>
      </c>
      <c r="V18" s="28" t="s">
        <v>5</v>
      </c>
      <c r="W18" s="28" t="s">
        <v>3</v>
      </c>
      <c r="X18" s="28" t="s">
        <v>4</v>
      </c>
      <c r="Y18" s="28" t="s">
        <v>5</v>
      </c>
    </row>
    <row r="19" spans="2:25" x14ac:dyDescent="0.25">
      <c r="B19" s="522"/>
      <c r="C19" s="522"/>
      <c r="D19" s="522"/>
      <c r="E19" s="522"/>
      <c r="F19" s="522"/>
      <c r="G19" s="522"/>
      <c r="H19" s="522"/>
      <c r="I19" s="521"/>
      <c r="J19" s="521"/>
      <c r="K19" s="521"/>
      <c r="L19" s="521"/>
      <c r="M19" s="521"/>
      <c r="N19" s="521"/>
      <c r="T19" s="28">
        <v>1</v>
      </c>
      <c r="U19" s="28">
        <v>0</v>
      </c>
      <c r="V19" s="28">
        <v>0</v>
      </c>
      <c r="W19" s="28">
        <v>1</v>
      </c>
      <c r="X19" s="28">
        <v>0</v>
      </c>
      <c r="Y19" s="28">
        <v>0</v>
      </c>
    </row>
    <row r="20" spans="2:25" x14ac:dyDescent="0.25">
      <c r="B20" s="238"/>
      <c r="C20" s="238"/>
      <c r="D20" s="238"/>
      <c r="E20" s="238"/>
      <c r="F20" s="238"/>
      <c r="G20" s="518" t="s">
        <v>11</v>
      </c>
      <c r="H20" s="518"/>
      <c r="I20" s="521"/>
      <c r="J20" s="521"/>
      <c r="K20" s="521"/>
      <c r="L20" s="521"/>
      <c r="M20" s="521"/>
      <c r="N20" s="521"/>
      <c r="T20" s="28">
        <v>2</v>
      </c>
      <c r="U20" s="28">
        <f>-COS(U17)</f>
        <v>1</v>
      </c>
      <c r="V20" s="28">
        <f>SIN(U17)</f>
        <v>1.22514845490862E-16</v>
      </c>
      <c r="W20" s="28">
        <v>2</v>
      </c>
      <c r="X20" s="28">
        <f>-COS(X17)</f>
        <v>1</v>
      </c>
      <c r="Y20" s="28">
        <f>SIN(X17)</f>
        <v>1.22514845490862E-16</v>
      </c>
    </row>
    <row r="21" spans="2:25" x14ac:dyDescent="0.25">
      <c r="B21" s="238"/>
      <c r="C21" s="238"/>
      <c r="D21" s="238"/>
      <c r="E21" s="238"/>
      <c r="F21" s="238"/>
      <c r="G21" s="518"/>
      <c r="H21" s="518"/>
      <c r="I21" s="521"/>
      <c r="J21" s="521"/>
      <c r="K21" s="521"/>
      <c r="L21" s="521"/>
      <c r="M21" s="521"/>
      <c r="N21" s="521"/>
      <c r="P21" s="28" t="s">
        <v>2</v>
      </c>
      <c r="Q21" s="28">
        <f>G23*PI()</f>
        <v>2.9733429136975396</v>
      </c>
    </row>
    <row r="22" spans="2:25" x14ac:dyDescent="0.25">
      <c r="B22" s="238"/>
      <c r="C22" s="238"/>
      <c r="D22" s="238"/>
      <c r="E22" s="238"/>
      <c r="F22" s="238"/>
      <c r="G22" s="518"/>
      <c r="H22" s="518"/>
      <c r="I22" s="521"/>
      <c r="J22" s="521"/>
      <c r="K22" s="521"/>
      <c r="L22" s="521"/>
      <c r="M22" s="521"/>
      <c r="N22" s="521"/>
      <c r="P22" s="28" t="s">
        <v>3</v>
      </c>
      <c r="Q22" s="28" t="s">
        <v>4</v>
      </c>
      <c r="R22" s="28" t="s">
        <v>5</v>
      </c>
    </row>
    <row r="23" spans="2:25" ht="15.75" customHeight="1" x14ac:dyDescent="0.25">
      <c r="B23" s="238"/>
      <c r="C23" s="238"/>
      <c r="D23" s="238"/>
      <c r="E23" s="238"/>
      <c r="F23" s="238"/>
      <c r="G23" s="523">
        <f>SIG!$G$23</f>
        <v>0.94644444444444442</v>
      </c>
      <c r="H23" s="523"/>
      <c r="I23" s="524" t="s">
        <v>7</v>
      </c>
      <c r="J23" s="524"/>
      <c r="K23" s="240">
        <f>Tablas!$C$21</f>
        <v>1</v>
      </c>
      <c r="L23" s="524" t="s">
        <v>7</v>
      </c>
      <c r="M23" s="524"/>
      <c r="N23" s="240">
        <f>Tablas!$C$20</f>
        <v>1</v>
      </c>
      <c r="P23" s="28">
        <v>1</v>
      </c>
      <c r="Q23" s="28">
        <v>0</v>
      </c>
      <c r="R23" s="28">
        <v>0</v>
      </c>
    </row>
    <row r="24" spans="2:25" x14ac:dyDescent="0.25">
      <c r="B24" s="238"/>
      <c r="C24" s="238"/>
      <c r="D24" s="238"/>
      <c r="E24" s="238"/>
      <c r="F24" s="238"/>
      <c r="G24" s="523"/>
      <c r="H24" s="523"/>
      <c r="I24" s="521"/>
      <c r="J24" s="521"/>
      <c r="K24" s="521"/>
      <c r="L24" s="521"/>
      <c r="M24" s="521"/>
      <c r="N24" s="521"/>
      <c r="P24" s="28">
        <v>2</v>
      </c>
      <c r="Q24" s="28">
        <f>-COS(Q21)</f>
        <v>0.98587937024993233</v>
      </c>
      <c r="R24" s="28">
        <f>SIN(Q21)</f>
        <v>0.16745706110999584</v>
      </c>
    </row>
    <row r="25" spans="2:25" x14ac:dyDescent="0.25">
      <c r="B25" s="238"/>
      <c r="C25" s="238"/>
      <c r="D25" s="238"/>
      <c r="E25" s="238"/>
      <c r="F25" s="238"/>
      <c r="G25" s="523"/>
      <c r="H25" s="523"/>
      <c r="I25" s="521"/>
      <c r="J25" s="521"/>
      <c r="K25" s="521"/>
      <c r="L25" s="521"/>
      <c r="M25" s="521"/>
      <c r="N25" s="521"/>
    </row>
    <row r="26" spans="2:25" x14ac:dyDescent="0.25">
      <c r="B26" s="238"/>
      <c r="C26" s="238"/>
      <c r="D26" s="238"/>
      <c r="E26" s="238"/>
      <c r="F26" s="238"/>
      <c r="G26" s="523"/>
      <c r="H26" s="523"/>
      <c r="I26" s="519" t="s">
        <v>14</v>
      </c>
      <c r="J26" s="519"/>
      <c r="K26" s="519"/>
      <c r="L26" s="519" t="s">
        <v>15</v>
      </c>
      <c r="M26" s="519"/>
      <c r="N26" s="519"/>
    </row>
    <row r="27" spans="2:25" x14ac:dyDescent="0.25">
      <c r="B27" s="238"/>
      <c r="C27" s="238"/>
      <c r="D27" s="238"/>
      <c r="E27" s="238"/>
      <c r="F27" s="238"/>
      <c r="G27" s="523"/>
      <c r="H27" s="523"/>
      <c r="I27" s="519"/>
      <c r="J27" s="519"/>
      <c r="K27" s="519"/>
      <c r="L27" s="519"/>
      <c r="M27" s="519"/>
      <c r="N27" s="519"/>
    </row>
    <row r="28" spans="2:25" x14ac:dyDescent="0.25">
      <c r="B28" s="238"/>
      <c r="C28" s="238"/>
      <c r="D28" s="238"/>
      <c r="E28" s="238"/>
      <c r="F28" s="238"/>
      <c r="G28" s="523"/>
      <c r="H28" s="523"/>
      <c r="I28" s="521"/>
      <c r="J28" s="521"/>
      <c r="K28" s="521"/>
      <c r="L28" s="521"/>
      <c r="M28" s="521"/>
      <c r="N28" s="521"/>
      <c r="T28" s="28" t="s">
        <v>2</v>
      </c>
      <c r="U28" s="28">
        <f>N34*PI()</f>
        <v>2.9740410453983372</v>
      </c>
      <c r="W28" s="28" t="s">
        <v>2</v>
      </c>
      <c r="X28" s="28">
        <f>K34*PI()</f>
        <v>2.8308166418577567</v>
      </c>
    </row>
    <row r="29" spans="2:25" x14ac:dyDescent="0.25">
      <c r="B29" s="238"/>
      <c r="C29" s="238"/>
      <c r="D29" s="238"/>
      <c r="E29" s="238"/>
      <c r="F29" s="238"/>
      <c r="G29" s="523"/>
      <c r="H29" s="523"/>
      <c r="I29" s="521"/>
      <c r="J29" s="521"/>
      <c r="K29" s="521"/>
      <c r="L29" s="521"/>
      <c r="M29" s="521"/>
      <c r="N29" s="521"/>
      <c r="T29" s="28" t="s">
        <v>3</v>
      </c>
      <c r="U29" s="28" t="s">
        <v>4</v>
      </c>
      <c r="V29" s="28" t="s">
        <v>5</v>
      </c>
      <c r="W29" s="28" t="s">
        <v>3</v>
      </c>
      <c r="X29" s="28" t="s">
        <v>4</v>
      </c>
      <c r="Y29" s="28" t="s">
        <v>5</v>
      </c>
    </row>
    <row r="30" spans="2:25" x14ac:dyDescent="0.25">
      <c r="B30" s="238"/>
      <c r="C30" s="238"/>
      <c r="D30" s="238"/>
      <c r="E30" s="238"/>
      <c r="F30" s="238"/>
      <c r="G30" s="523"/>
      <c r="H30" s="523"/>
      <c r="I30" s="521"/>
      <c r="J30" s="521"/>
      <c r="K30" s="521"/>
      <c r="L30" s="521"/>
      <c r="M30" s="521"/>
      <c r="N30" s="521"/>
      <c r="T30" s="28">
        <v>1</v>
      </c>
      <c r="U30" s="28">
        <v>0</v>
      </c>
      <c r="V30" s="28">
        <v>0</v>
      </c>
      <c r="W30" s="28">
        <v>1</v>
      </c>
      <c r="X30" s="28">
        <v>0</v>
      </c>
      <c r="Y30" s="28">
        <v>0</v>
      </c>
    </row>
    <row r="31" spans="2:25" x14ac:dyDescent="0.25">
      <c r="B31" s="522"/>
      <c r="C31" s="522"/>
      <c r="D31" s="522"/>
      <c r="E31" s="522"/>
      <c r="F31" s="522"/>
      <c r="G31" s="522"/>
      <c r="H31" s="522"/>
      <c r="I31" s="521"/>
      <c r="J31" s="521"/>
      <c r="K31" s="521"/>
      <c r="L31" s="521"/>
      <c r="M31" s="521"/>
      <c r="N31" s="521"/>
      <c r="T31" s="28">
        <v>2</v>
      </c>
      <c r="U31" s="28">
        <f>-COS(U28)</f>
        <v>0.98599603707050487</v>
      </c>
      <c r="V31" s="28">
        <f>SIN(U28)</f>
        <v>0.16676874671610262</v>
      </c>
      <c r="W31" s="28">
        <v>2</v>
      </c>
      <c r="X31" s="28">
        <f>-COS(X28)</f>
        <v>0.95209655408376803</v>
      </c>
      <c r="Y31" s="28">
        <f>SIN(X28)</f>
        <v>0.30579756654004714</v>
      </c>
    </row>
    <row r="32" spans="2:25" x14ac:dyDescent="0.25">
      <c r="B32" s="522"/>
      <c r="C32" s="522"/>
      <c r="D32" s="522"/>
      <c r="E32" s="522"/>
      <c r="F32" s="522"/>
      <c r="G32" s="522"/>
      <c r="H32" s="522"/>
      <c r="I32" s="521"/>
      <c r="J32" s="521"/>
      <c r="K32" s="521"/>
      <c r="L32" s="521"/>
      <c r="M32" s="521"/>
      <c r="N32" s="521"/>
    </row>
    <row r="33" spans="2:25" x14ac:dyDescent="0.25">
      <c r="B33" s="522"/>
      <c r="C33" s="522"/>
      <c r="D33" s="522"/>
      <c r="E33" s="522"/>
      <c r="F33" s="522"/>
      <c r="G33" s="522"/>
      <c r="H33" s="522"/>
      <c r="I33" s="521"/>
      <c r="J33" s="521"/>
      <c r="K33" s="521"/>
      <c r="L33" s="521"/>
      <c r="M33" s="521"/>
      <c r="N33" s="521"/>
    </row>
    <row r="34" spans="2:25" ht="15.75" customHeight="1" x14ac:dyDescent="0.25">
      <c r="B34" s="522"/>
      <c r="C34" s="522"/>
      <c r="D34" s="522"/>
      <c r="E34" s="522"/>
      <c r="F34" s="522"/>
      <c r="G34" s="522"/>
      <c r="H34" s="522"/>
      <c r="I34" s="524" t="s">
        <v>7</v>
      </c>
      <c r="J34" s="524"/>
      <c r="K34" s="241">
        <f>Tablas!$C$18</f>
        <v>0.90107692307692311</v>
      </c>
      <c r="L34" s="524" t="s">
        <v>7</v>
      </c>
      <c r="M34" s="524"/>
      <c r="N34" s="239">
        <f>Tablas!$C$30</f>
        <v>0.94666666666666666</v>
      </c>
    </row>
    <row r="35" spans="2:25" x14ac:dyDescent="0.25">
      <c r="B35" s="522"/>
      <c r="C35" s="522"/>
      <c r="D35" s="522"/>
      <c r="E35" s="522"/>
      <c r="F35" s="522"/>
      <c r="G35" s="522"/>
      <c r="H35" s="522"/>
      <c r="I35" s="521"/>
      <c r="J35" s="521"/>
      <c r="K35" s="521"/>
      <c r="L35" s="521"/>
      <c r="M35" s="521"/>
      <c r="N35" s="521"/>
    </row>
    <row r="36" spans="2:25" x14ac:dyDescent="0.25">
      <c r="B36" s="522"/>
      <c r="C36" s="522"/>
      <c r="D36" s="522"/>
      <c r="E36" s="522"/>
      <c r="F36" s="522"/>
      <c r="G36" s="522"/>
      <c r="H36" s="522"/>
      <c r="I36" s="521"/>
      <c r="J36" s="521"/>
      <c r="K36" s="521"/>
      <c r="L36" s="521"/>
      <c r="M36" s="521"/>
      <c r="N36" s="521"/>
    </row>
    <row r="37" spans="2:25" ht="42" customHeight="1" x14ac:dyDescent="0.25">
      <c r="B37" s="533" t="s">
        <v>16</v>
      </c>
      <c r="C37" s="533"/>
      <c r="D37" s="533"/>
      <c r="E37" s="533"/>
      <c r="F37" s="533"/>
      <c r="G37" s="533"/>
      <c r="H37" s="533"/>
      <c r="I37" s="533"/>
      <c r="J37" s="533"/>
      <c r="K37" s="533"/>
      <c r="L37" s="533"/>
      <c r="M37" s="533"/>
      <c r="N37" s="533"/>
    </row>
    <row r="38" spans="2:25" ht="15.75" customHeight="1" x14ac:dyDescent="0.25">
      <c r="B38" s="522"/>
      <c r="C38" s="522"/>
      <c r="D38" s="522"/>
      <c r="E38" s="522"/>
      <c r="F38" s="522"/>
      <c r="G38" s="522"/>
      <c r="H38" s="522"/>
      <c r="I38" s="519" t="s">
        <v>17</v>
      </c>
      <c r="J38" s="519"/>
      <c r="K38" s="519"/>
      <c r="L38" s="519" t="s">
        <v>18</v>
      </c>
      <c r="M38" s="519"/>
      <c r="N38" s="519"/>
    </row>
    <row r="39" spans="2:25" x14ac:dyDescent="0.25">
      <c r="B39" s="522"/>
      <c r="C39" s="522"/>
      <c r="D39" s="522"/>
      <c r="E39" s="522"/>
      <c r="F39" s="522"/>
      <c r="G39" s="522"/>
      <c r="H39" s="522"/>
      <c r="I39" s="519"/>
      <c r="J39" s="519"/>
      <c r="K39" s="519"/>
      <c r="L39" s="519"/>
      <c r="M39" s="519"/>
      <c r="N39" s="519"/>
    </row>
    <row r="40" spans="2:25" ht="15" customHeight="1" x14ac:dyDescent="0.25">
      <c r="B40" s="522"/>
      <c r="C40" s="522"/>
      <c r="D40" s="522"/>
      <c r="E40" s="522"/>
      <c r="F40" s="522"/>
      <c r="G40" s="522"/>
      <c r="H40" s="522"/>
      <c r="I40" s="521"/>
      <c r="J40" s="521"/>
      <c r="K40" s="521"/>
      <c r="L40" s="521"/>
      <c r="M40" s="521"/>
      <c r="N40" s="521"/>
      <c r="T40" s="28" t="s">
        <v>2</v>
      </c>
      <c r="U40" s="28">
        <f>K46*PI()</f>
        <v>3.1415926535897931</v>
      </c>
      <c r="W40" s="28" t="s">
        <v>2</v>
      </c>
      <c r="X40" s="28">
        <f>N46*PI()</f>
        <v>3.1415926535897931</v>
      </c>
    </row>
    <row r="41" spans="2:25" ht="15" customHeight="1" x14ac:dyDescent="0.25">
      <c r="B41" s="522"/>
      <c r="C41" s="522"/>
      <c r="D41" s="522"/>
      <c r="E41" s="522"/>
      <c r="F41" s="522"/>
      <c r="G41" s="522"/>
      <c r="H41" s="522"/>
      <c r="I41" s="521"/>
      <c r="J41" s="521"/>
      <c r="K41" s="521"/>
      <c r="L41" s="521"/>
      <c r="M41" s="521"/>
      <c r="N41" s="521"/>
      <c r="T41" s="28" t="s">
        <v>3</v>
      </c>
      <c r="U41" s="28" t="s">
        <v>4</v>
      </c>
      <c r="V41" s="28" t="s">
        <v>5</v>
      </c>
      <c r="W41" s="28" t="s">
        <v>3</v>
      </c>
      <c r="X41" s="28" t="s">
        <v>4</v>
      </c>
      <c r="Y41" s="28" t="s">
        <v>5</v>
      </c>
    </row>
    <row r="42" spans="2:25" ht="15" customHeight="1" x14ac:dyDescent="0.25">
      <c r="B42" s="522"/>
      <c r="C42" s="522"/>
      <c r="D42" s="522"/>
      <c r="E42" s="522"/>
      <c r="F42" s="522"/>
      <c r="G42" s="522"/>
      <c r="H42" s="522"/>
      <c r="I42" s="521"/>
      <c r="J42" s="521"/>
      <c r="K42" s="521"/>
      <c r="L42" s="521"/>
      <c r="M42" s="521"/>
      <c r="N42" s="521"/>
      <c r="P42" s="28" t="s">
        <v>2</v>
      </c>
      <c r="Q42" s="28">
        <f>G46*PI()</f>
        <v>3.0195538620464966</v>
      </c>
      <c r="T42" s="28">
        <v>1</v>
      </c>
      <c r="U42" s="28">
        <v>0</v>
      </c>
      <c r="V42" s="28">
        <v>0</v>
      </c>
      <c r="W42" s="28">
        <v>1</v>
      </c>
      <c r="X42" s="28">
        <v>0</v>
      </c>
      <c r="Y42" s="28">
        <v>0</v>
      </c>
    </row>
    <row r="43" spans="2:25" ht="15" customHeight="1" x14ac:dyDescent="0.25">
      <c r="B43" s="238"/>
      <c r="C43" s="238"/>
      <c r="D43" s="238"/>
      <c r="E43" s="238"/>
      <c r="F43" s="238"/>
      <c r="G43" s="518" t="s">
        <v>11</v>
      </c>
      <c r="H43" s="518"/>
      <c r="I43" s="521"/>
      <c r="J43" s="521"/>
      <c r="K43" s="521"/>
      <c r="L43" s="521"/>
      <c r="M43" s="521"/>
      <c r="N43" s="521"/>
      <c r="P43" s="28" t="s">
        <v>3</v>
      </c>
      <c r="Q43" s="28" t="s">
        <v>4</v>
      </c>
      <c r="R43" s="28" t="s">
        <v>5</v>
      </c>
      <c r="T43" s="28">
        <v>2</v>
      </c>
      <c r="U43" s="28">
        <f>-COS(U40)</f>
        <v>1</v>
      </c>
      <c r="V43" s="28">
        <f>SIN(U40)</f>
        <v>1.22514845490862E-16</v>
      </c>
      <c r="W43" s="28">
        <v>2</v>
      </c>
      <c r="X43" s="28">
        <f>-COS(X40)</f>
        <v>1</v>
      </c>
      <c r="Y43" s="28">
        <f>SIN(X40)</f>
        <v>1.22514845490862E-16</v>
      </c>
    </row>
    <row r="44" spans="2:25" ht="15" customHeight="1" x14ac:dyDescent="0.25">
      <c r="B44" s="238"/>
      <c r="C44" s="238"/>
      <c r="D44" s="238"/>
      <c r="E44" s="238"/>
      <c r="F44" s="238"/>
      <c r="G44" s="518"/>
      <c r="H44" s="518"/>
      <c r="I44" s="521"/>
      <c r="J44" s="521"/>
      <c r="K44" s="521"/>
      <c r="L44" s="521"/>
      <c r="M44" s="521"/>
      <c r="N44" s="521"/>
      <c r="P44" s="28">
        <v>1</v>
      </c>
      <c r="Q44" s="28">
        <v>0</v>
      </c>
      <c r="R44" s="28">
        <v>0</v>
      </c>
    </row>
    <row r="45" spans="2:25" ht="15" customHeight="1" x14ac:dyDescent="0.25">
      <c r="B45" s="238"/>
      <c r="C45" s="238"/>
      <c r="D45" s="238"/>
      <c r="E45" s="238"/>
      <c r="F45" s="238"/>
      <c r="G45" s="518"/>
      <c r="H45" s="518"/>
      <c r="I45" s="521"/>
      <c r="J45" s="521"/>
      <c r="K45" s="521"/>
      <c r="L45" s="521"/>
      <c r="M45" s="521"/>
      <c r="N45" s="521"/>
      <c r="P45" s="28">
        <v>2</v>
      </c>
      <c r="Q45" s="28">
        <f>-COS(Q42)</f>
        <v>0.99256250439840488</v>
      </c>
      <c r="R45" s="28">
        <f>SIN(Q42)</f>
        <v>0.12173608693549536</v>
      </c>
    </row>
    <row r="46" spans="2:25" ht="15.75" customHeight="1" x14ac:dyDescent="0.25">
      <c r="B46" s="238"/>
      <c r="C46" s="238"/>
      <c r="D46" s="238"/>
      <c r="E46" s="238"/>
      <c r="F46" s="238"/>
      <c r="G46" s="523">
        <f>SIG!$G$46</f>
        <v>0.96115384615384591</v>
      </c>
      <c r="H46" s="523"/>
      <c r="I46" s="524" t="s">
        <v>7</v>
      </c>
      <c r="J46" s="524"/>
      <c r="K46" s="239">
        <f>Tablas!$C$22</f>
        <v>1</v>
      </c>
      <c r="L46" s="524" t="s">
        <v>7</v>
      </c>
      <c r="M46" s="524"/>
      <c r="N46" s="240">
        <f>Tablas!$C$28</f>
        <v>1</v>
      </c>
    </row>
    <row r="47" spans="2:25" ht="15.75" customHeight="1" x14ac:dyDescent="0.25">
      <c r="B47" s="238"/>
      <c r="C47" s="238"/>
      <c r="D47" s="238"/>
      <c r="E47" s="238"/>
      <c r="F47" s="238"/>
      <c r="G47" s="523"/>
      <c r="H47" s="523"/>
      <c r="I47" s="521"/>
      <c r="J47" s="521"/>
      <c r="K47" s="521"/>
      <c r="L47" s="521"/>
      <c r="M47" s="521"/>
      <c r="N47" s="521"/>
    </row>
    <row r="48" spans="2:25" ht="15.75" customHeight="1" x14ac:dyDescent="0.25">
      <c r="B48" s="238"/>
      <c r="C48" s="238"/>
      <c r="D48" s="238"/>
      <c r="E48" s="238"/>
      <c r="F48" s="238"/>
      <c r="G48" s="523"/>
      <c r="H48" s="523"/>
      <c r="I48" s="521"/>
      <c r="J48" s="521"/>
      <c r="K48" s="521"/>
      <c r="L48" s="521"/>
      <c r="M48" s="521"/>
      <c r="N48" s="521"/>
    </row>
    <row r="49" spans="2:25" ht="15" customHeight="1" x14ac:dyDescent="0.25">
      <c r="B49" s="242"/>
      <c r="C49" s="242"/>
      <c r="D49" s="242"/>
      <c r="E49" s="242"/>
      <c r="F49" s="243"/>
      <c r="G49" s="523"/>
      <c r="H49" s="523"/>
      <c r="I49" s="519" t="s">
        <v>19</v>
      </c>
      <c r="J49" s="519"/>
      <c r="K49" s="519"/>
      <c r="L49" s="519" t="s">
        <v>20</v>
      </c>
      <c r="M49" s="519"/>
      <c r="N49" s="519"/>
      <c r="T49" s="28" t="s">
        <v>2</v>
      </c>
      <c r="U49" s="28">
        <f>K57*PI()</f>
        <v>3.1206487025658611</v>
      </c>
      <c r="W49" s="28" t="s">
        <v>2</v>
      </c>
      <c r="X49" s="28">
        <f>N57*PI()</f>
        <v>2.4033183799961919</v>
      </c>
    </row>
    <row r="50" spans="2:25" x14ac:dyDescent="0.25">
      <c r="B50" s="242"/>
      <c r="C50" s="242"/>
      <c r="D50" s="242"/>
      <c r="E50" s="242"/>
      <c r="F50" s="243"/>
      <c r="G50" s="523"/>
      <c r="H50" s="523"/>
      <c r="I50" s="519"/>
      <c r="J50" s="519"/>
      <c r="K50" s="519"/>
      <c r="L50" s="519"/>
      <c r="M50" s="519"/>
      <c r="N50" s="519"/>
      <c r="T50" s="28" t="s">
        <v>3</v>
      </c>
      <c r="U50" s="28" t="s">
        <v>4</v>
      </c>
      <c r="V50" s="28" t="s">
        <v>5</v>
      </c>
      <c r="W50" s="28" t="s">
        <v>3</v>
      </c>
      <c r="X50" s="28" t="s">
        <v>4</v>
      </c>
      <c r="Y50" s="28" t="s">
        <v>5</v>
      </c>
    </row>
    <row r="51" spans="2:25" x14ac:dyDescent="0.25">
      <c r="B51" s="242"/>
      <c r="C51" s="242"/>
      <c r="D51" s="242"/>
      <c r="E51" s="242"/>
      <c r="F51" s="243"/>
      <c r="G51" s="523"/>
      <c r="H51" s="523"/>
      <c r="I51" s="521"/>
      <c r="J51" s="521"/>
      <c r="K51" s="521"/>
      <c r="L51" s="521"/>
      <c r="M51" s="521"/>
      <c r="N51" s="521"/>
      <c r="T51" s="28">
        <v>1</v>
      </c>
      <c r="U51" s="28">
        <v>0</v>
      </c>
      <c r="V51" s="28">
        <v>0</v>
      </c>
      <c r="W51" s="28">
        <v>1</v>
      </c>
      <c r="X51" s="28">
        <v>0</v>
      </c>
      <c r="Y51" s="28">
        <v>0</v>
      </c>
    </row>
    <row r="52" spans="2:25" x14ac:dyDescent="0.25">
      <c r="B52" s="242"/>
      <c r="C52" s="242"/>
      <c r="D52" s="242"/>
      <c r="E52" s="242"/>
      <c r="F52" s="243"/>
      <c r="G52" s="523"/>
      <c r="H52" s="523"/>
      <c r="I52" s="521"/>
      <c r="J52" s="521"/>
      <c r="K52" s="521"/>
      <c r="L52" s="521"/>
      <c r="M52" s="521"/>
      <c r="N52" s="521"/>
      <c r="T52" s="28">
        <v>2</v>
      </c>
      <c r="U52" s="28">
        <f>-COS(U49)</f>
        <v>0.9997806834748455</v>
      </c>
      <c r="V52" s="28">
        <f>SIN(U49)</f>
        <v>2.094241988335711E-2</v>
      </c>
      <c r="W52" s="28">
        <v>2</v>
      </c>
      <c r="X52" s="28">
        <f>-COS(X49)</f>
        <v>0.73963109497860979</v>
      </c>
      <c r="Y52" s="28">
        <f>SIN(X49)</f>
        <v>0.67301251350977331</v>
      </c>
    </row>
    <row r="53" spans="2:25" x14ac:dyDescent="0.25">
      <c r="B53" s="242"/>
      <c r="C53" s="242"/>
      <c r="D53" s="242"/>
      <c r="E53" s="242"/>
      <c r="F53" s="243"/>
      <c r="G53" s="523"/>
      <c r="H53" s="523"/>
      <c r="I53" s="521"/>
      <c r="J53" s="521"/>
      <c r="K53" s="521"/>
      <c r="L53" s="521"/>
      <c r="M53" s="521"/>
      <c r="N53" s="521"/>
      <c r="T53" s="28" t="s">
        <v>2</v>
      </c>
      <c r="U53" s="28">
        <f>K68*PI()</f>
        <v>2.9928906013198762</v>
      </c>
      <c r="W53" s="28" t="s">
        <v>2</v>
      </c>
      <c r="X53" s="28">
        <f>N68*PI()</f>
        <v>3.1415926535897931</v>
      </c>
    </row>
    <row r="54" spans="2:25" x14ac:dyDescent="0.25">
      <c r="B54" s="522"/>
      <c r="C54" s="522"/>
      <c r="D54" s="522"/>
      <c r="E54" s="522"/>
      <c r="F54" s="522"/>
      <c r="G54" s="522"/>
      <c r="H54" s="522"/>
      <c r="I54" s="521"/>
      <c r="J54" s="521"/>
      <c r="K54" s="521"/>
      <c r="L54" s="521"/>
      <c r="M54" s="521"/>
      <c r="N54" s="521"/>
      <c r="T54" s="28" t="s">
        <v>3</v>
      </c>
      <c r="U54" s="28" t="s">
        <v>4</v>
      </c>
      <c r="V54" s="28" t="s">
        <v>5</v>
      </c>
      <c r="W54" s="28" t="s">
        <v>3</v>
      </c>
      <c r="X54" s="28" t="s">
        <v>4</v>
      </c>
      <c r="Y54" s="28" t="s">
        <v>5</v>
      </c>
    </row>
    <row r="55" spans="2:25" x14ac:dyDescent="0.25">
      <c r="B55" s="522"/>
      <c r="C55" s="522"/>
      <c r="D55" s="522"/>
      <c r="E55" s="522"/>
      <c r="F55" s="522"/>
      <c r="G55" s="522"/>
      <c r="H55" s="522"/>
      <c r="I55" s="521"/>
      <c r="J55" s="521"/>
      <c r="K55" s="521"/>
      <c r="L55" s="521"/>
      <c r="M55" s="521"/>
      <c r="N55" s="521"/>
      <c r="T55" s="28">
        <v>1</v>
      </c>
      <c r="U55" s="28">
        <v>0</v>
      </c>
      <c r="V55" s="28">
        <v>0</v>
      </c>
      <c r="W55" s="28">
        <v>1</v>
      </c>
      <c r="X55" s="28">
        <v>0</v>
      </c>
      <c r="Y55" s="28">
        <v>0</v>
      </c>
    </row>
    <row r="56" spans="2:25" x14ac:dyDescent="0.25">
      <c r="B56" s="522"/>
      <c r="C56" s="522"/>
      <c r="D56" s="522"/>
      <c r="E56" s="522"/>
      <c r="F56" s="522"/>
      <c r="G56" s="522"/>
      <c r="H56" s="522"/>
      <c r="I56" s="521"/>
      <c r="J56" s="521"/>
      <c r="K56" s="521"/>
      <c r="L56" s="521"/>
      <c r="M56" s="521"/>
      <c r="N56" s="521"/>
      <c r="T56" s="28">
        <v>2</v>
      </c>
      <c r="U56" s="28">
        <f>-COS(U53)</f>
        <v>0.98896420789088024</v>
      </c>
      <c r="V56" s="28">
        <f>SIN(U53)</f>
        <v>0.1481546337809381</v>
      </c>
      <c r="W56" s="28">
        <v>2</v>
      </c>
      <c r="X56" s="28">
        <f>-COS(X53)</f>
        <v>1</v>
      </c>
      <c r="Y56" s="28">
        <f>SIN(X53)</f>
        <v>1.22514845490862E-16</v>
      </c>
    </row>
    <row r="57" spans="2:25" ht="15.75" customHeight="1" x14ac:dyDescent="0.25">
      <c r="B57" s="522"/>
      <c r="C57" s="522"/>
      <c r="D57" s="522"/>
      <c r="E57" s="522"/>
      <c r="F57" s="522"/>
      <c r="G57" s="522"/>
      <c r="H57" s="522"/>
      <c r="I57" s="524" t="s">
        <v>7</v>
      </c>
      <c r="J57" s="524"/>
      <c r="K57" s="240">
        <f>Tablas!$C$25</f>
        <v>0.99333333333333329</v>
      </c>
      <c r="L57" s="524" t="s">
        <v>7</v>
      </c>
      <c r="M57" s="524"/>
      <c r="N57" s="239">
        <f>Tablas!$C$27</f>
        <v>0.76500000000000001</v>
      </c>
    </row>
    <row r="58" spans="2:25" x14ac:dyDescent="0.25">
      <c r="B58" s="522"/>
      <c r="C58" s="522"/>
      <c r="D58" s="522"/>
      <c r="E58" s="522"/>
      <c r="F58" s="522"/>
      <c r="G58" s="522"/>
      <c r="H58" s="522"/>
      <c r="I58" s="521"/>
      <c r="J58" s="521"/>
      <c r="K58" s="521"/>
      <c r="L58" s="521"/>
      <c r="M58" s="521"/>
      <c r="N58" s="521"/>
      <c r="T58" s="28" t="s">
        <v>2</v>
      </c>
      <c r="U58" s="28">
        <f>H68*PI()</f>
        <v>2.9863979765024573</v>
      </c>
    </row>
    <row r="59" spans="2:25" x14ac:dyDescent="0.25">
      <c r="B59" s="522"/>
      <c r="C59" s="522"/>
      <c r="D59" s="522"/>
      <c r="E59" s="522"/>
      <c r="F59" s="522"/>
      <c r="G59" s="522"/>
      <c r="H59" s="522"/>
      <c r="I59" s="521"/>
      <c r="J59" s="521"/>
      <c r="K59" s="521"/>
      <c r="L59" s="521"/>
      <c r="M59" s="521"/>
      <c r="N59" s="521"/>
      <c r="T59" s="28" t="s">
        <v>3</v>
      </c>
      <c r="U59" s="28" t="s">
        <v>4</v>
      </c>
      <c r="V59" s="28" t="s">
        <v>5</v>
      </c>
    </row>
    <row r="60" spans="2:25" x14ac:dyDescent="0.25">
      <c r="B60" s="522"/>
      <c r="C60" s="522"/>
      <c r="D60" s="522"/>
      <c r="E60" s="522"/>
      <c r="F60" s="519" t="s">
        <v>21</v>
      </c>
      <c r="G60" s="519"/>
      <c r="H60" s="519"/>
      <c r="I60" s="519" t="s">
        <v>22</v>
      </c>
      <c r="J60" s="519"/>
      <c r="K60" s="519"/>
      <c r="L60" s="519" t="s">
        <v>23</v>
      </c>
      <c r="M60" s="519"/>
      <c r="N60" s="519"/>
      <c r="T60" s="28">
        <v>1</v>
      </c>
      <c r="U60" s="28">
        <v>0</v>
      </c>
      <c r="V60" s="28">
        <v>0</v>
      </c>
    </row>
    <row r="61" spans="2:25" x14ac:dyDescent="0.25">
      <c r="B61" s="522"/>
      <c r="C61" s="522"/>
      <c r="D61" s="522"/>
      <c r="E61" s="522"/>
      <c r="F61" s="519"/>
      <c r="G61" s="519"/>
      <c r="H61" s="519"/>
      <c r="I61" s="519"/>
      <c r="J61" s="519"/>
      <c r="K61" s="519"/>
      <c r="L61" s="519"/>
      <c r="M61" s="519"/>
      <c r="N61" s="519"/>
      <c r="T61" s="28">
        <v>2</v>
      </c>
      <c r="U61" s="28">
        <f>-COS(U58)</f>
        <v>0.98798145778394941</v>
      </c>
      <c r="V61" s="28">
        <f>SIN(U58)</f>
        <v>0.15457243957155525</v>
      </c>
    </row>
    <row r="62" spans="2:25" x14ac:dyDescent="0.25">
      <c r="B62" s="522"/>
      <c r="C62" s="522"/>
      <c r="D62" s="522"/>
      <c r="E62" s="522"/>
      <c r="F62" s="521"/>
      <c r="G62" s="521"/>
      <c r="H62" s="521"/>
      <c r="I62" s="521"/>
      <c r="J62" s="521"/>
      <c r="K62" s="521"/>
      <c r="L62" s="521"/>
      <c r="M62" s="521"/>
      <c r="N62" s="521"/>
    </row>
    <row r="63" spans="2:25" x14ac:dyDescent="0.25">
      <c r="B63" s="522"/>
      <c r="C63" s="522"/>
      <c r="D63" s="522"/>
      <c r="E63" s="522"/>
      <c r="F63" s="521"/>
      <c r="G63" s="521"/>
      <c r="H63" s="521"/>
      <c r="I63" s="521"/>
      <c r="J63" s="521"/>
      <c r="K63" s="521"/>
      <c r="L63" s="521"/>
      <c r="M63" s="521"/>
      <c r="N63" s="521"/>
    </row>
    <row r="64" spans="2:25" x14ac:dyDescent="0.25">
      <c r="B64" s="522"/>
      <c r="C64" s="522"/>
      <c r="D64" s="522"/>
      <c r="E64" s="522"/>
      <c r="F64" s="521"/>
      <c r="G64" s="521"/>
      <c r="H64" s="521"/>
      <c r="I64" s="521"/>
      <c r="J64" s="521"/>
      <c r="K64" s="521"/>
      <c r="L64" s="521"/>
      <c r="M64" s="521"/>
      <c r="N64" s="521"/>
    </row>
    <row r="65" spans="2:25" x14ac:dyDescent="0.25">
      <c r="B65" s="522"/>
      <c r="C65" s="522"/>
      <c r="D65" s="522"/>
      <c r="E65" s="522"/>
      <c r="F65" s="521"/>
      <c r="G65" s="521"/>
      <c r="H65" s="521"/>
      <c r="I65" s="521"/>
      <c r="J65" s="521"/>
      <c r="K65" s="521"/>
      <c r="L65" s="521"/>
      <c r="M65" s="521"/>
      <c r="N65" s="521"/>
    </row>
    <row r="66" spans="2:25" x14ac:dyDescent="0.25">
      <c r="B66" s="522"/>
      <c r="C66" s="522"/>
      <c r="D66" s="522"/>
      <c r="E66" s="522"/>
      <c r="F66" s="521"/>
      <c r="G66" s="521"/>
      <c r="H66" s="521"/>
      <c r="I66" s="521"/>
      <c r="J66" s="521"/>
      <c r="K66" s="521"/>
      <c r="L66" s="521"/>
      <c r="M66" s="521"/>
      <c r="N66" s="521"/>
    </row>
    <row r="67" spans="2:25" x14ac:dyDescent="0.25">
      <c r="B67" s="522"/>
      <c r="C67" s="522"/>
      <c r="D67" s="522"/>
      <c r="E67" s="522"/>
      <c r="F67" s="521"/>
      <c r="G67" s="521"/>
      <c r="H67" s="521"/>
      <c r="I67" s="521"/>
      <c r="J67" s="521"/>
      <c r="K67" s="521"/>
      <c r="L67" s="521"/>
      <c r="M67" s="521"/>
      <c r="N67" s="521"/>
    </row>
    <row r="68" spans="2:25" ht="15.75" customHeight="1" x14ac:dyDescent="0.25">
      <c r="B68" s="522"/>
      <c r="C68" s="522"/>
      <c r="D68" s="522"/>
      <c r="E68" s="522"/>
      <c r="F68" s="524" t="s">
        <v>7</v>
      </c>
      <c r="G68" s="524"/>
      <c r="H68" s="240">
        <f>Tablas!$C$26</f>
        <v>0.9506</v>
      </c>
      <c r="I68" s="524" t="s">
        <v>7</v>
      </c>
      <c r="J68" s="524"/>
      <c r="K68" s="240">
        <f>Tablas!$C$23</f>
        <v>0.95266666666666666</v>
      </c>
      <c r="L68" s="524" t="s">
        <v>7</v>
      </c>
      <c r="M68" s="524"/>
      <c r="N68" s="240">
        <f>Tablas!$C$29</f>
        <v>1</v>
      </c>
    </row>
    <row r="69" spans="2:25" x14ac:dyDescent="0.25">
      <c r="B69" s="522"/>
      <c r="C69" s="522"/>
      <c r="D69" s="522"/>
      <c r="E69" s="522"/>
      <c r="F69" s="521"/>
      <c r="G69" s="521"/>
      <c r="H69" s="521"/>
      <c r="I69" s="521"/>
      <c r="J69" s="521"/>
      <c r="K69" s="521"/>
      <c r="L69" s="521"/>
      <c r="M69" s="521"/>
      <c r="N69" s="521"/>
    </row>
    <row r="70" spans="2:25" x14ac:dyDescent="0.25">
      <c r="B70" s="522"/>
      <c r="C70" s="522"/>
      <c r="D70" s="522"/>
      <c r="E70" s="522"/>
      <c r="F70" s="521"/>
      <c r="G70" s="521"/>
      <c r="H70" s="521"/>
      <c r="I70" s="521"/>
      <c r="J70" s="521"/>
      <c r="K70" s="521"/>
      <c r="L70" s="521"/>
      <c r="M70" s="521"/>
      <c r="N70" s="521"/>
    </row>
    <row r="71" spans="2:25" ht="42" customHeight="1" x14ac:dyDescent="0.25">
      <c r="B71" s="515" t="s">
        <v>24</v>
      </c>
      <c r="C71" s="516"/>
      <c r="D71" s="516"/>
      <c r="E71" s="516"/>
      <c r="F71" s="516"/>
      <c r="G71" s="516"/>
      <c r="H71" s="516"/>
      <c r="I71" s="516"/>
      <c r="J71" s="516"/>
      <c r="K71" s="516"/>
      <c r="L71" s="516"/>
      <c r="M71" s="516"/>
      <c r="N71" s="517"/>
    </row>
    <row r="72" spans="2:25" x14ac:dyDescent="0.25">
      <c r="B72" s="238"/>
      <c r="C72" s="238"/>
      <c r="D72" s="238"/>
      <c r="E72" s="238"/>
      <c r="F72" s="238"/>
      <c r="G72" s="518" t="s">
        <v>11</v>
      </c>
      <c r="H72" s="518"/>
      <c r="I72" s="519" t="s">
        <v>25</v>
      </c>
      <c r="J72" s="519"/>
      <c r="K72" s="519"/>
      <c r="L72" s="520" t="s">
        <v>26</v>
      </c>
      <c r="M72" s="520"/>
      <c r="N72" s="520"/>
    </row>
    <row r="73" spans="2:25" x14ac:dyDescent="0.25">
      <c r="B73" s="238"/>
      <c r="C73" s="238"/>
      <c r="D73" s="238"/>
      <c r="E73" s="238"/>
      <c r="F73" s="238"/>
      <c r="G73" s="518"/>
      <c r="H73" s="518"/>
      <c r="I73" s="519"/>
      <c r="J73" s="519"/>
      <c r="K73" s="519"/>
      <c r="L73" s="520"/>
      <c r="M73" s="520"/>
      <c r="N73" s="520"/>
    </row>
    <row r="74" spans="2:25" x14ac:dyDescent="0.25">
      <c r="B74" s="238"/>
      <c r="C74" s="238"/>
      <c r="D74" s="238"/>
      <c r="E74" s="238"/>
      <c r="F74" s="238"/>
      <c r="G74" s="518"/>
      <c r="H74" s="518"/>
      <c r="I74" s="521"/>
      <c r="J74" s="521"/>
      <c r="K74" s="521"/>
      <c r="L74" s="522"/>
      <c r="M74" s="522"/>
      <c r="N74" s="522"/>
      <c r="P74" s="28" t="s">
        <v>2</v>
      </c>
      <c r="Q74" s="28">
        <f>G75*PI()</f>
        <v>3.0457740776553046</v>
      </c>
      <c r="T74" s="28" t="s">
        <v>2</v>
      </c>
      <c r="U74" s="28">
        <f>K80*PI()</f>
        <v>0</v>
      </c>
      <c r="W74" s="28" t="s">
        <v>2</v>
      </c>
      <c r="X74" s="28">
        <f>N80*PI()</f>
        <v>3.0457740776553046</v>
      </c>
    </row>
    <row r="75" spans="2:25" ht="14.45" customHeight="1" x14ac:dyDescent="0.25">
      <c r="B75" s="238"/>
      <c r="C75" s="238"/>
      <c r="D75" s="238"/>
      <c r="E75" s="238"/>
      <c r="F75" s="238"/>
      <c r="G75" s="523">
        <f>SIG!$G$75</f>
        <v>0.96950000000000003</v>
      </c>
      <c r="H75" s="523"/>
      <c r="I75" s="521"/>
      <c r="J75" s="521"/>
      <c r="K75" s="521"/>
      <c r="L75" s="522"/>
      <c r="M75" s="522"/>
      <c r="N75" s="522"/>
      <c r="P75" s="28" t="s">
        <v>3</v>
      </c>
      <c r="Q75" s="28" t="s">
        <v>4</v>
      </c>
      <c r="R75" s="28" t="s">
        <v>5</v>
      </c>
      <c r="T75" s="28" t="s">
        <v>3</v>
      </c>
      <c r="U75" s="28" t="s">
        <v>4</v>
      </c>
      <c r="V75" s="28" t="s">
        <v>5</v>
      </c>
      <c r="W75" s="28" t="s">
        <v>3</v>
      </c>
      <c r="X75" s="28" t="s">
        <v>4</v>
      </c>
      <c r="Y75" s="28" t="s">
        <v>5</v>
      </c>
    </row>
    <row r="76" spans="2:25" ht="14.45" customHeight="1" x14ac:dyDescent="0.25">
      <c r="B76" s="238"/>
      <c r="C76" s="238"/>
      <c r="D76" s="238"/>
      <c r="E76" s="238"/>
      <c r="F76" s="238"/>
      <c r="G76" s="523"/>
      <c r="H76" s="523"/>
      <c r="I76" s="521"/>
      <c r="J76" s="521"/>
      <c r="K76" s="521"/>
      <c r="L76" s="522"/>
      <c r="M76" s="522"/>
      <c r="N76" s="522"/>
      <c r="P76" s="28">
        <v>1</v>
      </c>
      <c r="Q76" s="28">
        <v>0</v>
      </c>
      <c r="R76" s="28">
        <v>0</v>
      </c>
      <c r="T76" s="28">
        <v>1</v>
      </c>
      <c r="U76" s="28">
        <v>0</v>
      </c>
      <c r="V76" s="28">
        <v>0</v>
      </c>
      <c r="W76" s="28">
        <v>1</v>
      </c>
      <c r="X76" s="28">
        <v>0</v>
      </c>
      <c r="Y76" s="28">
        <v>0</v>
      </c>
    </row>
    <row r="77" spans="2:25" ht="14.45" customHeight="1" x14ac:dyDescent="0.25">
      <c r="B77" s="238"/>
      <c r="C77" s="238"/>
      <c r="D77" s="238"/>
      <c r="E77" s="238"/>
      <c r="F77" s="238"/>
      <c r="G77" s="523"/>
      <c r="H77" s="523"/>
      <c r="I77" s="521"/>
      <c r="J77" s="521"/>
      <c r="K77" s="521"/>
      <c r="L77" s="522"/>
      <c r="M77" s="522"/>
      <c r="N77" s="522"/>
      <c r="P77" s="28">
        <v>2</v>
      </c>
      <c r="Q77" s="28">
        <f>-COS(Q74)</f>
        <v>0.99541291144589816</v>
      </c>
      <c r="R77" s="28">
        <f>SIN(Q74)</f>
        <v>9.5672021651058231E-2</v>
      </c>
      <c r="T77" s="28">
        <v>2</v>
      </c>
      <c r="U77" s="28">
        <f>-COS(U74)</f>
        <v>-1</v>
      </c>
      <c r="V77" s="28">
        <f>SIN(U74)</f>
        <v>0</v>
      </c>
      <c r="W77" s="28">
        <v>2</v>
      </c>
      <c r="X77" s="28">
        <f>-COS(X74)</f>
        <v>0.99541291144589816</v>
      </c>
      <c r="Y77" s="28">
        <f>SIN(X74)</f>
        <v>9.5672021651058231E-2</v>
      </c>
    </row>
    <row r="78" spans="2:25" ht="14.45" customHeight="1" x14ac:dyDescent="0.25">
      <c r="B78" s="238"/>
      <c r="C78" s="238"/>
      <c r="D78" s="238"/>
      <c r="E78" s="238"/>
      <c r="F78" s="238"/>
      <c r="G78" s="523"/>
      <c r="H78" s="523"/>
      <c r="I78" s="521"/>
      <c r="J78" s="521"/>
      <c r="K78" s="521"/>
      <c r="L78" s="522"/>
      <c r="M78" s="522"/>
      <c r="N78" s="522"/>
    </row>
    <row r="79" spans="2:25" ht="14.45" customHeight="1" x14ac:dyDescent="0.25">
      <c r="B79" s="238"/>
      <c r="C79" s="238"/>
      <c r="D79" s="238"/>
      <c r="E79" s="238"/>
      <c r="F79" s="238"/>
      <c r="G79" s="523"/>
      <c r="H79" s="523"/>
      <c r="I79" s="521"/>
      <c r="J79" s="521"/>
      <c r="K79" s="521"/>
      <c r="L79" s="522"/>
      <c r="M79" s="522"/>
      <c r="N79" s="522"/>
    </row>
    <row r="80" spans="2:25" ht="15.75" customHeight="1" x14ac:dyDescent="0.25">
      <c r="B80" s="238"/>
      <c r="C80" s="238"/>
      <c r="D80" s="238"/>
      <c r="E80" s="238"/>
      <c r="F80" s="238"/>
      <c r="G80" s="523"/>
      <c r="H80" s="523"/>
      <c r="I80" s="524" t="s">
        <v>7</v>
      </c>
      <c r="J80" s="524"/>
      <c r="K80" s="239">
        <f>Tablas!$C$32</f>
        <v>0</v>
      </c>
      <c r="L80" s="525" t="s">
        <v>7</v>
      </c>
      <c r="M80" s="525"/>
      <c r="N80" s="235">
        <f>Tablas!$C$31</f>
        <v>0.96950000000000003</v>
      </c>
    </row>
    <row r="81" spans="2:14" ht="14.45" customHeight="1" x14ac:dyDescent="0.25">
      <c r="B81" s="238"/>
      <c r="C81" s="238"/>
      <c r="D81" s="238"/>
      <c r="E81" s="238"/>
      <c r="F81" s="238"/>
      <c r="G81" s="523"/>
      <c r="H81" s="523"/>
      <c r="I81" s="524"/>
      <c r="J81" s="524"/>
      <c r="K81" s="524"/>
      <c r="L81" s="525"/>
      <c r="M81" s="525"/>
      <c r="N81" s="525"/>
    </row>
    <row r="82" spans="2:14" ht="15" customHeight="1" x14ac:dyDescent="0.25">
      <c r="B82" s="238"/>
      <c r="C82" s="238"/>
      <c r="D82" s="238"/>
      <c r="E82" s="238"/>
      <c r="F82" s="238"/>
      <c r="G82" s="523"/>
      <c r="H82" s="523"/>
      <c r="I82" s="524"/>
      <c r="J82" s="524"/>
      <c r="K82" s="524"/>
      <c r="L82" s="525"/>
      <c r="M82" s="525"/>
      <c r="N82" s="525"/>
    </row>
  </sheetData>
  <mergeCells count="78">
    <mergeCell ref="L58:N59"/>
    <mergeCell ref="I40:K45"/>
    <mergeCell ref="L40:N45"/>
    <mergeCell ref="I46:J46"/>
    <mergeCell ref="L46:M46"/>
    <mergeCell ref="I47:K48"/>
    <mergeCell ref="L47:N48"/>
    <mergeCell ref="I24:K25"/>
    <mergeCell ref="B37:N37"/>
    <mergeCell ref="I38:K39"/>
    <mergeCell ref="L38:N39"/>
    <mergeCell ref="I17:K22"/>
    <mergeCell ref="L17:N22"/>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I69:K70"/>
    <mergeCell ref="L69:N70"/>
    <mergeCell ref="F60:H61"/>
    <mergeCell ref="F62:H67"/>
    <mergeCell ref="F68:G68"/>
    <mergeCell ref="F69:H70"/>
    <mergeCell ref="B71:N71"/>
    <mergeCell ref="G72:H74"/>
    <mergeCell ref="I72:K73"/>
    <mergeCell ref="L72:N73"/>
    <mergeCell ref="I74:K79"/>
    <mergeCell ref="L74:N79"/>
    <mergeCell ref="G75:H82"/>
    <mergeCell ref="I80:J80"/>
    <mergeCell ref="L80:M80"/>
    <mergeCell ref="I81:K82"/>
    <mergeCell ref="L81:N82"/>
  </mergeCells>
  <conditionalFormatting sqref="G6">
    <cfRule type="cellIs" dxfId="137" priority="79" operator="between">
      <formula>0.9</formula>
      <formula>1</formula>
    </cfRule>
    <cfRule type="cellIs" dxfId="136" priority="80" operator="between">
      <formula>0.75</formula>
      <formula>"89.9%"</formula>
    </cfRule>
    <cfRule type="cellIs" dxfId="135" priority="81" operator="between">
      <formula>0</formula>
      <formula>"74.9%"</formula>
    </cfRule>
  </conditionalFormatting>
  <conditionalFormatting sqref="K11">
    <cfRule type="cellIs" dxfId="134" priority="70" operator="between">
      <formula>0.9</formula>
      <formula>1</formula>
    </cfRule>
    <cfRule type="cellIs" dxfId="133" priority="71" operator="between">
      <formula>0.75</formula>
      <formula>"89.9%"</formula>
    </cfRule>
    <cfRule type="cellIs" dxfId="132" priority="72" operator="between">
      <formula>0</formula>
      <formula>"74.9%"</formula>
    </cfRule>
  </conditionalFormatting>
  <conditionalFormatting sqref="N11">
    <cfRule type="cellIs" dxfId="131" priority="67" operator="between">
      <formula>0.9</formula>
      <formula>1</formula>
    </cfRule>
    <cfRule type="cellIs" dxfId="130" priority="68" operator="between">
      <formula>0.75</formula>
      <formula>"89.9%"</formula>
    </cfRule>
    <cfRule type="cellIs" dxfId="129" priority="69" operator="between">
      <formula>0</formula>
      <formula>"74.9%"</formula>
    </cfRule>
  </conditionalFormatting>
  <conditionalFormatting sqref="K23">
    <cfRule type="cellIs" dxfId="128" priority="64" operator="between">
      <formula>0.9</formula>
      <formula>1</formula>
    </cfRule>
    <cfRule type="cellIs" dxfId="127" priority="65" operator="between">
      <formula>0.75</formula>
      <formula>"89.9%"</formula>
    </cfRule>
    <cfRule type="cellIs" dxfId="126" priority="66" operator="between">
      <formula>0</formula>
      <formula>"74.9%"</formula>
    </cfRule>
  </conditionalFormatting>
  <conditionalFormatting sqref="N23">
    <cfRule type="cellIs" dxfId="125" priority="61" operator="between">
      <formula>0.9</formula>
      <formula>1</formula>
    </cfRule>
    <cfRule type="cellIs" dxfId="124" priority="62" operator="between">
      <formula>0.75</formula>
      <formula>"89.9%"</formula>
    </cfRule>
    <cfRule type="cellIs" dxfId="123" priority="63" operator="between">
      <formula>0</formula>
      <formula>"74.9%"</formula>
    </cfRule>
  </conditionalFormatting>
  <conditionalFormatting sqref="K34">
    <cfRule type="cellIs" dxfId="122" priority="58" operator="between">
      <formula>0.9</formula>
      <formula>1</formula>
    </cfRule>
    <cfRule type="cellIs" dxfId="121" priority="59" operator="between">
      <formula>0.75</formula>
      <formula>"89.9%"</formula>
    </cfRule>
    <cfRule type="cellIs" dxfId="120" priority="60" operator="between">
      <formula>0</formula>
      <formula>"74.9%"</formula>
    </cfRule>
  </conditionalFormatting>
  <conditionalFormatting sqref="N34">
    <cfRule type="cellIs" dxfId="119" priority="55" operator="between">
      <formula>0.9</formula>
      <formula>1</formula>
    </cfRule>
    <cfRule type="cellIs" dxfId="118" priority="56" operator="between">
      <formula>0.75</formula>
      <formula>"89.9%"</formula>
    </cfRule>
    <cfRule type="cellIs" dxfId="117" priority="57" operator="between">
      <formula>0</formula>
      <formula>"74.9%"</formula>
    </cfRule>
  </conditionalFormatting>
  <conditionalFormatting sqref="G23">
    <cfRule type="cellIs" dxfId="116" priority="52" operator="between">
      <formula>0.9</formula>
      <formula>1</formula>
    </cfRule>
    <cfRule type="cellIs" dxfId="115" priority="53" operator="between">
      <formula>0.75</formula>
      <formula>"89.9%"</formula>
    </cfRule>
    <cfRule type="cellIs" dxfId="114" priority="54" operator="between">
      <formula>0</formula>
      <formula>"74.9%"</formula>
    </cfRule>
  </conditionalFormatting>
  <conditionalFormatting sqref="K46">
    <cfRule type="cellIs" dxfId="113" priority="49" operator="between">
      <formula>0.9</formula>
      <formula>1</formula>
    </cfRule>
    <cfRule type="cellIs" dxfId="112" priority="50" operator="between">
      <formula>0.75</formula>
      <formula>"89.9%"</formula>
    </cfRule>
    <cfRule type="cellIs" dxfId="111" priority="51" operator="between">
      <formula>0</formula>
      <formula>"74.9%"</formula>
    </cfRule>
  </conditionalFormatting>
  <conditionalFormatting sqref="N46">
    <cfRule type="cellIs" dxfId="110" priority="46" operator="between">
      <formula>0.9</formula>
      <formula>1</formula>
    </cfRule>
    <cfRule type="cellIs" dxfId="109" priority="47" operator="between">
      <formula>0.75</formula>
      <formula>"89.9%"</formula>
    </cfRule>
    <cfRule type="cellIs" dxfId="108" priority="48" operator="between">
      <formula>0</formula>
      <formula>"74.9%"</formula>
    </cfRule>
  </conditionalFormatting>
  <conditionalFormatting sqref="N57">
    <cfRule type="cellIs" dxfId="107" priority="40" operator="between">
      <formula>0.9</formula>
      <formula>1</formula>
    </cfRule>
    <cfRule type="cellIs" dxfId="106" priority="41" operator="between">
      <formula>0.75</formula>
      <formula>"89.9%"</formula>
    </cfRule>
    <cfRule type="cellIs" dxfId="105" priority="42" operator="between">
      <formula>0</formula>
      <formula>"74.9%"</formula>
    </cfRule>
  </conditionalFormatting>
  <conditionalFormatting sqref="N68">
    <cfRule type="cellIs" dxfId="104" priority="25" operator="between">
      <formula>0.9</formula>
      <formula>1</formula>
    </cfRule>
    <cfRule type="cellIs" dxfId="103" priority="26" operator="between">
      <formula>0.75</formula>
      <formula>"89.9%"</formula>
    </cfRule>
    <cfRule type="cellIs" dxfId="102" priority="27" operator="between">
      <formula>0</formula>
      <formula>"74.9%"</formula>
    </cfRule>
  </conditionalFormatting>
  <conditionalFormatting sqref="H68">
    <cfRule type="cellIs" dxfId="101" priority="22" operator="between">
      <formula>0.9</formula>
      <formula>10</formula>
    </cfRule>
    <cfRule type="cellIs" dxfId="100" priority="23" operator="between">
      <formula>0.75</formula>
      <formula>"89.9%"</formula>
    </cfRule>
    <cfRule type="cellIs" dxfId="99" priority="24" operator="between">
      <formula>0</formula>
      <formula>"74.9%"</formula>
    </cfRule>
  </conditionalFormatting>
  <conditionalFormatting sqref="G46">
    <cfRule type="cellIs" dxfId="98" priority="19" operator="between">
      <formula>0.9</formula>
      <formula>1</formula>
    </cfRule>
    <cfRule type="cellIs" dxfId="97" priority="20" operator="between">
      <formula>0.75</formula>
      <formula>"89.9%"</formula>
    </cfRule>
    <cfRule type="cellIs" dxfId="96" priority="21" operator="between">
      <formula>0</formula>
      <formula>"74.9%"</formula>
    </cfRule>
  </conditionalFormatting>
  <conditionalFormatting sqref="G75">
    <cfRule type="cellIs" dxfId="95" priority="16" operator="between">
      <formula>0.9</formula>
      <formula>1</formula>
    </cfRule>
    <cfRule type="cellIs" dxfId="94" priority="17" operator="between">
      <formula>0.75</formula>
      <formula>"89.9%"</formula>
    </cfRule>
    <cfRule type="cellIs" dxfId="93" priority="18" operator="between">
      <formula>0</formula>
      <formula>"74.9%"</formula>
    </cfRule>
  </conditionalFormatting>
  <conditionalFormatting sqref="K80">
    <cfRule type="cellIs" dxfId="92" priority="13" operator="between">
      <formula>0.9</formula>
      <formula>1</formula>
    </cfRule>
    <cfRule type="cellIs" dxfId="91" priority="14" operator="between">
      <formula>0.75</formula>
      <formula>"89.9%"</formula>
    </cfRule>
    <cfRule type="cellIs" dxfId="90" priority="15" operator="between">
      <formula>0</formula>
      <formula>"74.9%"</formula>
    </cfRule>
  </conditionalFormatting>
  <conditionalFormatting sqref="K68">
    <cfRule type="cellIs" dxfId="89" priority="7" operator="between">
      <formula>0.9</formula>
      <formula>10</formula>
    </cfRule>
    <cfRule type="cellIs" dxfId="88" priority="8" operator="between">
      <formula>0.75</formula>
      <formula>"89.9%"</formula>
    </cfRule>
    <cfRule type="cellIs" dxfId="87" priority="9" operator="between">
      <formula>0</formula>
      <formula>"74.9%"</formula>
    </cfRule>
  </conditionalFormatting>
  <conditionalFormatting sqref="K57">
    <cfRule type="cellIs" dxfId="86" priority="4" operator="between">
      <formula>0.9</formula>
      <formula>10</formula>
    </cfRule>
    <cfRule type="cellIs" dxfId="85" priority="5" operator="between">
      <formula>0.75</formula>
      <formula>"89.9%"</formula>
    </cfRule>
    <cfRule type="cellIs" dxfId="84" priority="6" operator="between">
      <formula>0</formula>
      <formula>"74.9%"</formula>
    </cfRule>
  </conditionalFormatting>
  <conditionalFormatting sqref="N80">
    <cfRule type="cellIs" dxfId="83" priority="1" operator="between">
      <formula>0.9</formula>
      <formula>1</formula>
    </cfRule>
    <cfRule type="cellIs" dxfId="82" priority="2" operator="between">
      <formula>0.75</formula>
      <formula>"89.9%"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B1:AB29"/>
  <sheetViews>
    <sheetView showRowColHeaders="0" zoomScaleNormal="100" workbookViewId="0"/>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5703125" style="54" bestFit="1" customWidth="1"/>
    <col min="19" max="19" width="11.42578125" style="54"/>
    <col min="20" max="21" width="11.5703125" style="54" bestFit="1" customWidth="1"/>
    <col min="22" max="22" width="13" style="54" bestFit="1" customWidth="1"/>
    <col min="23" max="28" width="11.42578125" style="54"/>
    <col min="29" max="16384" width="11.42578125" style="29"/>
  </cols>
  <sheetData>
    <row r="1" spans="2:25" ht="99" customHeight="1" thickTop="1" thickBot="1" x14ac:dyDescent="0.3">
      <c r="B1" s="419"/>
      <c r="C1" s="420"/>
      <c r="D1" s="420"/>
      <c r="E1" s="420"/>
      <c r="F1" s="420"/>
      <c r="G1" s="420"/>
      <c r="H1" s="420"/>
      <c r="I1" s="420"/>
      <c r="J1" s="420"/>
      <c r="K1" s="420"/>
      <c r="L1" s="420"/>
      <c r="M1" s="420"/>
      <c r="N1" s="420"/>
      <c r="O1" s="420"/>
      <c r="P1" s="420"/>
      <c r="Q1" s="421"/>
    </row>
    <row r="2" spans="2:25" ht="48.75" customHeight="1" thickTop="1" thickBot="1" x14ac:dyDescent="0.3">
      <c r="B2" s="534" t="s">
        <v>24</v>
      </c>
      <c r="C2" s="535"/>
      <c r="D2" s="535"/>
      <c r="E2" s="535"/>
      <c r="F2" s="535"/>
      <c r="G2" s="535"/>
      <c r="H2" s="535"/>
      <c r="I2" s="536"/>
      <c r="J2" s="536"/>
      <c r="K2" s="536"/>
      <c r="L2" s="536"/>
      <c r="M2" s="536"/>
      <c r="N2" s="536"/>
      <c r="O2" s="535"/>
      <c r="P2" s="535"/>
      <c r="Q2" s="537"/>
    </row>
    <row r="3" spans="2:25" ht="15.75" thickTop="1" x14ac:dyDescent="0.25">
      <c r="B3" s="19"/>
      <c r="C3" s="18"/>
      <c r="D3" s="18"/>
      <c r="E3" s="18"/>
      <c r="F3" s="18"/>
      <c r="G3" s="425" t="s">
        <v>76</v>
      </c>
      <c r="H3" s="503"/>
      <c r="I3" s="520" t="s">
        <v>25</v>
      </c>
      <c r="J3" s="520"/>
      <c r="K3" s="520"/>
      <c r="L3" s="520" t="s">
        <v>26</v>
      </c>
      <c r="M3" s="520"/>
      <c r="N3" s="520"/>
      <c r="O3" s="52"/>
      <c r="P3" s="52"/>
      <c r="Q3" s="59"/>
    </row>
    <row r="4" spans="2:25" x14ac:dyDescent="0.25">
      <c r="B4" s="19"/>
      <c r="C4" s="18"/>
      <c r="D4" s="18"/>
      <c r="E4" s="18"/>
      <c r="F4" s="18"/>
      <c r="G4" s="427"/>
      <c r="H4" s="504"/>
      <c r="I4" s="520"/>
      <c r="J4" s="520"/>
      <c r="K4" s="520"/>
      <c r="L4" s="520"/>
      <c r="M4" s="520"/>
      <c r="N4" s="520"/>
      <c r="O4" s="30"/>
      <c r="P4" s="30"/>
      <c r="Q4" s="60"/>
      <c r="R4" s="29"/>
      <c r="S4" s="29"/>
      <c r="T4" s="29"/>
      <c r="U4" s="29"/>
      <c r="V4" s="29"/>
      <c r="W4" s="29"/>
      <c r="X4" s="29"/>
      <c r="Y4" s="29"/>
    </row>
    <row r="5" spans="2:25" ht="15.75" thickBot="1" x14ac:dyDescent="0.3">
      <c r="B5" s="19"/>
      <c r="C5" s="18"/>
      <c r="D5" s="18"/>
      <c r="E5" s="18"/>
      <c r="F5" s="18"/>
      <c r="G5" s="429"/>
      <c r="H5" s="538"/>
      <c r="I5" s="522"/>
      <c r="J5" s="522"/>
      <c r="K5" s="522"/>
      <c r="L5" s="522"/>
      <c r="M5" s="522"/>
      <c r="N5" s="522"/>
      <c r="O5" s="30"/>
      <c r="P5" s="30" t="s">
        <v>2</v>
      </c>
      <c r="Q5" s="60">
        <f>G6*PI()</f>
        <v>3.0457740776553046</v>
      </c>
      <c r="R5" s="29"/>
      <c r="S5" s="29"/>
      <c r="T5" s="29" t="s">
        <v>2</v>
      </c>
      <c r="U5" s="29">
        <f>K11*PI()</f>
        <v>0</v>
      </c>
      <c r="V5" s="29"/>
      <c r="W5" s="29" t="s">
        <v>2</v>
      </c>
      <c r="X5" s="29">
        <f>N11*PI()</f>
        <v>3.0457740776553046</v>
      </c>
      <c r="Y5" s="29"/>
    </row>
    <row r="6" spans="2:25" ht="15" customHeight="1" x14ac:dyDescent="0.25">
      <c r="B6" s="19"/>
      <c r="C6" s="18"/>
      <c r="D6" s="18"/>
      <c r="E6" s="18"/>
      <c r="F6" s="18"/>
      <c r="G6" s="511">
        <f>+'SIG (2)'!$G$75</f>
        <v>0.96950000000000003</v>
      </c>
      <c r="H6" s="511"/>
      <c r="I6" s="522"/>
      <c r="J6" s="522"/>
      <c r="K6" s="522"/>
      <c r="L6" s="522"/>
      <c r="M6" s="522"/>
      <c r="N6" s="522"/>
      <c r="O6" s="30"/>
      <c r="P6" s="30" t="s">
        <v>3</v>
      </c>
      <c r="Q6" s="60" t="s">
        <v>4</v>
      </c>
      <c r="R6" s="29" t="s">
        <v>5</v>
      </c>
      <c r="S6" s="29"/>
      <c r="T6" s="29" t="s">
        <v>3</v>
      </c>
      <c r="U6" s="29" t="s">
        <v>4</v>
      </c>
      <c r="V6" s="29" t="s">
        <v>5</v>
      </c>
      <c r="W6" s="29" t="s">
        <v>3</v>
      </c>
      <c r="X6" s="29" t="s">
        <v>4</v>
      </c>
      <c r="Y6" s="29" t="s">
        <v>5</v>
      </c>
    </row>
    <row r="7" spans="2:25" ht="15" customHeight="1" x14ac:dyDescent="0.25">
      <c r="B7" s="19"/>
      <c r="C7" s="18"/>
      <c r="D7" s="18"/>
      <c r="E7" s="18"/>
      <c r="F7" s="18"/>
      <c r="G7" s="512"/>
      <c r="H7" s="512"/>
      <c r="I7" s="522"/>
      <c r="J7" s="522"/>
      <c r="K7" s="522"/>
      <c r="L7" s="522"/>
      <c r="M7" s="522"/>
      <c r="N7" s="522"/>
      <c r="O7" s="30"/>
      <c r="P7" s="30">
        <v>1</v>
      </c>
      <c r="Q7" s="60">
        <v>0</v>
      </c>
      <c r="R7" s="29">
        <v>0</v>
      </c>
      <c r="S7" s="29"/>
      <c r="T7" s="29">
        <v>1</v>
      </c>
      <c r="U7" s="29">
        <v>0</v>
      </c>
      <c r="V7" s="29">
        <v>0</v>
      </c>
      <c r="W7" s="29">
        <v>1</v>
      </c>
      <c r="X7" s="29">
        <v>0</v>
      </c>
      <c r="Y7" s="29">
        <v>0</v>
      </c>
    </row>
    <row r="8" spans="2:25" ht="15" customHeight="1" x14ac:dyDescent="0.25">
      <c r="B8" s="19"/>
      <c r="C8" s="18"/>
      <c r="D8" s="18"/>
      <c r="E8" s="18"/>
      <c r="F8" s="18"/>
      <c r="G8" s="512"/>
      <c r="H8" s="512"/>
      <c r="I8" s="522"/>
      <c r="J8" s="522"/>
      <c r="K8" s="522"/>
      <c r="L8" s="522"/>
      <c r="M8" s="522"/>
      <c r="N8" s="522"/>
      <c r="O8" s="30"/>
      <c r="P8" s="30">
        <v>2</v>
      </c>
      <c r="Q8" s="60">
        <f>-COS(Q5)</f>
        <v>0.99541291144589816</v>
      </c>
      <c r="R8" s="29">
        <f>SIN(Q5)</f>
        <v>9.5672021651058231E-2</v>
      </c>
      <c r="S8" s="29"/>
      <c r="T8" s="29">
        <v>2</v>
      </c>
      <c r="U8" s="29">
        <f>-COS(U5)</f>
        <v>-1</v>
      </c>
      <c r="V8" s="29">
        <f>SIN(U5)</f>
        <v>0</v>
      </c>
      <c r="W8" s="29">
        <v>2</v>
      </c>
      <c r="X8" s="29">
        <f>-COS(X5)</f>
        <v>0.99541291144589816</v>
      </c>
      <c r="Y8" s="29">
        <f>SIN(X5)</f>
        <v>9.5672021651058231E-2</v>
      </c>
    </row>
    <row r="9" spans="2:25" ht="15" customHeight="1" x14ac:dyDescent="0.25">
      <c r="B9" s="19"/>
      <c r="C9" s="18"/>
      <c r="D9" s="18"/>
      <c r="E9" s="18"/>
      <c r="F9" s="18"/>
      <c r="G9" s="512"/>
      <c r="H9" s="512"/>
      <c r="I9" s="522"/>
      <c r="J9" s="522"/>
      <c r="K9" s="522"/>
      <c r="L9" s="522"/>
      <c r="M9" s="522"/>
      <c r="N9" s="522"/>
      <c r="O9" s="30"/>
      <c r="P9" s="30"/>
      <c r="Q9" s="60"/>
      <c r="R9" s="29"/>
      <c r="S9" s="29"/>
      <c r="T9" s="29"/>
      <c r="U9" s="29"/>
      <c r="V9" s="29"/>
      <c r="W9" s="29"/>
      <c r="X9" s="29"/>
      <c r="Y9" s="29"/>
    </row>
    <row r="10" spans="2:25" ht="15" customHeight="1" x14ac:dyDescent="0.25">
      <c r="B10" s="19"/>
      <c r="C10" s="18"/>
      <c r="D10" s="18"/>
      <c r="E10" s="18"/>
      <c r="F10" s="18"/>
      <c r="G10" s="512"/>
      <c r="H10" s="512"/>
      <c r="I10" s="522"/>
      <c r="J10" s="522"/>
      <c r="K10" s="522"/>
      <c r="L10" s="522"/>
      <c r="M10" s="522"/>
      <c r="N10" s="522"/>
      <c r="O10" s="30"/>
      <c r="P10" s="30"/>
      <c r="Q10" s="60"/>
      <c r="R10" s="29"/>
      <c r="S10" s="29"/>
      <c r="T10" s="29"/>
      <c r="U10" s="29"/>
      <c r="V10" s="29"/>
      <c r="W10" s="29"/>
      <c r="X10" s="29"/>
      <c r="Y10" s="29"/>
    </row>
    <row r="11" spans="2:25" ht="15.75" customHeight="1" x14ac:dyDescent="0.25">
      <c r="B11" s="19"/>
      <c r="C11" s="18"/>
      <c r="D11" s="18"/>
      <c r="E11" s="18"/>
      <c r="F11" s="18"/>
      <c r="G11" s="512"/>
      <c r="H11" s="512"/>
      <c r="I11" s="525" t="s">
        <v>77</v>
      </c>
      <c r="J11" s="525"/>
      <c r="K11" s="235">
        <f>'SIG (2)'!K80</f>
        <v>0</v>
      </c>
      <c r="L11" s="525" t="s">
        <v>77</v>
      </c>
      <c r="M11" s="525"/>
      <c r="N11" s="235">
        <f>'SIG (2)'!N80</f>
        <v>0.96950000000000003</v>
      </c>
      <c r="O11" s="30"/>
      <c r="P11" s="55"/>
      <c r="Q11" s="56"/>
    </row>
    <row r="12" spans="2:25" ht="15" customHeight="1" x14ac:dyDescent="0.25">
      <c r="B12" s="19"/>
      <c r="C12" s="18"/>
      <c r="D12" s="18"/>
      <c r="E12" s="18"/>
      <c r="F12" s="18"/>
      <c r="G12" s="512"/>
      <c r="H12" s="512"/>
      <c r="I12" s="525"/>
      <c r="J12" s="525"/>
      <c r="K12" s="525"/>
      <c r="L12" s="525"/>
      <c r="M12" s="525"/>
      <c r="N12" s="525"/>
      <c r="O12" s="30"/>
      <c r="P12" s="55"/>
      <c r="Q12" s="56"/>
    </row>
    <row r="13" spans="2:25" ht="15.75" customHeight="1" thickBot="1" x14ac:dyDescent="0.3">
      <c r="B13" s="25"/>
      <c r="C13" s="26"/>
      <c r="D13" s="26"/>
      <c r="E13" s="26"/>
      <c r="F13" s="26"/>
      <c r="G13" s="513"/>
      <c r="H13" s="513"/>
      <c r="I13" s="525"/>
      <c r="J13" s="525"/>
      <c r="K13" s="525"/>
      <c r="L13" s="525"/>
      <c r="M13" s="525"/>
      <c r="N13" s="525"/>
      <c r="O13" s="61"/>
      <c r="P13" s="57"/>
      <c r="Q13" s="58"/>
    </row>
    <row r="14" spans="2:25" ht="15.75" thickTop="1" x14ac:dyDescent="0.25"/>
    <row r="24" spans="17:17" x14ac:dyDescent="0.25">
      <c r="Q24" s="55"/>
    </row>
    <row r="25" spans="17:17" x14ac:dyDescent="0.25">
      <c r="Q25" s="53">
        <v>0.75</v>
      </c>
    </row>
    <row r="26" spans="17:17" x14ac:dyDescent="0.25">
      <c r="Q26" s="53">
        <v>0.2</v>
      </c>
    </row>
    <row r="27" spans="17:17" x14ac:dyDescent="0.25">
      <c r="Q27" s="53">
        <v>0.05</v>
      </c>
    </row>
    <row r="28" spans="17:17" x14ac:dyDescent="0.25">
      <c r="Q28" s="53">
        <v>1</v>
      </c>
    </row>
    <row r="29" spans="17:17" x14ac:dyDescent="0.25">
      <c r="Q29" s="54"/>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80" priority="7" operator="between">
      <formula>0.95</formula>
      <formula>1</formula>
    </cfRule>
    <cfRule type="cellIs" dxfId="79" priority="8" operator="between">
      <formula>0.75</formula>
      <formula>"94.9%"</formula>
    </cfRule>
    <cfRule type="cellIs" dxfId="78" priority="9" operator="between">
      <formula>0</formula>
      <formula>"74.9%"</formula>
    </cfRule>
  </conditionalFormatting>
  <conditionalFormatting sqref="N11">
    <cfRule type="cellIs" dxfId="77" priority="4" operator="between">
      <formula>0.95</formula>
      <formula>1</formula>
    </cfRule>
    <cfRule type="cellIs" dxfId="76" priority="5" operator="between">
      <formula>0.75</formula>
      <formula>"94.9%"</formula>
    </cfRule>
    <cfRule type="cellIs" dxfId="75" priority="6" operator="between">
      <formula>0</formula>
      <formula>"74.9%"</formula>
    </cfRule>
  </conditionalFormatting>
  <conditionalFormatting sqref="G6">
    <cfRule type="cellIs" dxfId="74" priority="1" operator="between">
      <formula>0.95</formula>
      <formula>1</formula>
    </cfRule>
    <cfRule type="cellIs" dxfId="73" priority="2" operator="between">
      <formula>0.75</formula>
      <formula>"94.9%"</formula>
    </cfRule>
    <cfRule type="cellIs" dxfId="72" priority="3" operator="between">
      <formula>0</formula>
      <formula>"74.9%"</formula>
    </cfRule>
  </conditionalFormatting>
  <pageMargins left="0.7" right="0.7" top="0.75" bottom="0.75" header="0.3" footer="0.3"/>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B1:AL25"/>
  <sheetViews>
    <sheetView showRowColHeaders="0" zoomScale="70" zoomScaleNormal="70" workbookViewId="0"/>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7109375" style="29" bestFit="1" customWidth="1"/>
    <col min="19" max="19" width="11.5703125" style="29" bestFit="1" customWidth="1"/>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38" ht="99" customHeight="1" thickTop="1" thickBot="1" x14ac:dyDescent="0.3">
      <c r="B1" s="419"/>
      <c r="C1" s="420"/>
      <c r="D1" s="420"/>
      <c r="E1" s="420"/>
      <c r="F1" s="420"/>
      <c r="G1" s="420"/>
      <c r="H1" s="420"/>
      <c r="I1" s="420"/>
      <c r="J1" s="420"/>
      <c r="K1" s="420"/>
      <c r="L1" s="420"/>
      <c r="M1" s="420"/>
      <c r="N1" s="420"/>
      <c r="O1" s="420"/>
      <c r="P1" s="420"/>
      <c r="Q1" s="421"/>
      <c r="S1" s="53">
        <v>0.75</v>
      </c>
    </row>
    <row r="2" spans="2:38" ht="48.75" customHeight="1" thickTop="1" thickBot="1" x14ac:dyDescent="0.3">
      <c r="B2" s="534" t="s">
        <v>8</v>
      </c>
      <c r="C2" s="535"/>
      <c r="D2" s="535"/>
      <c r="E2" s="535"/>
      <c r="F2" s="535"/>
      <c r="G2" s="535"/>
      <c r="H2" s="535"/>
      <c r="I2" s="536"/>
      <c r="J2" s="536"/>
      <c r="K2" s="536"/>
      <c r="L2" s="536"/>
      <c r="M2" s="536"/>
      <c r="N2" s="536"/>
      <c r="O2" s="535"/>
      <c r="P2" s="535"/>
      <c r="Q2" s="537"/>
      <c r="S2" s="53">
        <v>0.2</v>
      </c>
    </row>
    <row r="3" spans="2:38" ht="15.75" thickTop="1" x14ac:dyDescent="0.25">
      <c r="B3" s="491"/>
      <c r="C3" s="492"/>
      <c r="D3" s="492"/>
      <c r="E3" s="492"/>
      <c r="F3" s="492"/>
      <c r="G3" s="492"/>
      <c r="H3" s="492"/>
      <c r="I3" s="520" t="s">
        <v>12</v>
      </c>
      <c r="J3" s="520"/>
      <c r="K3" s="520"/>
      <c r="L3" s="520" t="s">
        <v>13</v>
      </c>
      <c r="M3" s="520"/>
      <c r="N3" s="520"/>
      <c r="O3" s="52"/>
      <c r="P3" s="52"/>
      <c r="Q3" s="59"/>
      <c r="S3" s="53">
        <v>0.05</v>
      </c>
      <c r="AB3" s="54"/>
      <c r="AC3" s="54"/>
      <c r="AD3" s="54"/>
      <c r="AE3" s="54"/>
      <c r="AF3" s="54"/>
      <c r="AG3" s="54"/>
      <c r="AH3" s="54"/>
      <c r="AI3" s="54"/>
      <c r="AJ3" s="54"/>
      <c r="AK3" s="54"/>
      <c r="AL3" s="54"/>
    </row>
    <row r="4" spans="2:38" x14ac:dyDescent="0.25">
      <c r="B4" s="467"/>
      <c r="C4" s="442"/>
      <c r="D4" s="442"/>
      <c r="E4" s="442"/>
      <c r="F4" s="442"/>
      <c r="G4" s="442"/>
      <c r="H4" s="442"/>
      <c r="I4" s="520"/>
      <c r="J4" s="520"/>
      <c r="K4" s="520"/>
      <c r="L4" s="520"/>
      <c r="M4" s="520"/>
      <c r="N4" s="520"/>
      <c r="O4" s="30"/>
      <c r="P4" s="30"/>
      <c r="Q4" s="60"/>
      <c r="S4" s="53">
        <v>1</v>
      </c>
      <c r="AB4" s="54"/>
      <c r="AC4" s="54"/>
      <c r="AD4" s="54"/>
      <c r="AE4" s="54"/>
      <c r="AF4" s="54"/>
      <c r="AG4" s="54"/>
      <c r="AH4" s="54"/>
      <c r="AI4" s="54"/>
      <c r="AJ4" s="54"/>
      <c r="AK4" s="54"/>
      <c r="AL4" s="54"/>
    </row>
    <row r="5" spans="2:38" x14ac:dyDescent="0.25">
      <c r="B5" s="467"/>
      <c r="C5" s="442"/>
      <c r="D5" s="442"/>
      <c r="E5" s="442"/>
      <c r="F5" s="442"/>
      <c r="G5" s="442"/>
      <c r="H5" s="442"/>
      <c r="I5" s="522"/>
      <c r="J5" s="522"/>
      <c r="K5" s="522"/>
      <c r="L5" s="522"/>
      <c r="M5" s="522"/>
      <c r="N5" s="522"/>
      <c r="O5" s="30"/>
      <c r="P5" s="30"/>
      <c r="Q5" s="60"/>
      <c r="S5" s="54"/>
      <c r="T5" s="29" t="s">
        <v>2</v>
      </c>
      <c r="U5" s="29">
        <f>N11*PI()</f>
        <v>3.1415926535897931</v>
      </c>
      <c r="W5" s="29" t="s">
        <v>2</v>
      </c>
      <c r="X5" s="29">
        <f>K11*PI()</f>
        <v>3.1415926535897931</v>
      </c>
      <c r="AB5" s="54"/>
      <c r="AC5" s="54"/>
      <c r="AD5" s="54"/>
      <c r="AE5" s="54"/>
      <c r="AF5" s="54"/>
      <c r="AG5" s="54"/>
      <c r="AH5" s="54"/>
      <c r="AI5" s="54"/>
      <c r="AJ5" s="54"/>
      <c r="AK5" s="54"/>
      <c r="AL5" s="54"/>
    </row>
    <row r="6" spans="2:38" x14ac:dyDescent="0.25">
      <c r="B6" s="467"/>
      <c r="C6" s="442"/>
      <c r="D6" s="442"/>
      <c r="E6" s="442"/>
      <c r="F6" s="442"/>
      <c r="G6" s="442"/>
      <c r="H6" s="442"/>
      <c r="I6" s="522"/>
      <c r="J6" s="522"/>
      <c r="K6" s="522"/>
      <c r="L6" s="522"/>
      <c r="M6" s="522"/>
      <c r="N6" s="522"/>
      <c r="O6" s="30"/>
      <c r="P6" s="30"/>
      <c r="Q6" s="60"/>
      <c r="T6" s="29" t="s">
        <v>3</v>
      </c>
      <c r="U6" s="29" t="s">
        <v>4</v>
      </c>
      <c r="V6" s="29" t="s">
        <v>5</v>
      </c>
      <c r="W6" s="29" t="s">
        <v>3</v>
      </c>
      <c r="X6" s="29" t="s">
        <v>4</v>
      </c>
      <c r="Y6" s="29" t="s">
        <v>5</v>
      </c>
      <c r="AB6" s="54"/>
      <c r="AC6" s="54"/>
      <c r="AD6" s="54"/>
      <c r="AE6" s="54"/>
      <c r="AF6" s="54"/>
      <c r="AG6" s="54"/>
      <c r="AH6" s="54"/>
      <c r="AI6" s="54"/>
      <c r="AJ6" s="54"/>
      <c r="AK6" s="54"/>
      <c r="AL6" s="54"/>
    </row>
    <row r="7" spans="2:38" ht="15.75" thickBot="1" x14ac:dyDescent="0.3">
      <c r="B7" s="467"/>
      <c r="C7" s="442"/>
      <c r="D7" s="442"/>
      <c r="E7" s="442"/>
      <c r="F7" s="442"/>
      <c r="G7" s="442"/>
      <c r="H7" s="442"/>
      <c r="I7" s="522"/>
      <c r="J7" s="522"/>
      <c r="K7" s="522"/>
      <c r="L7" s="522"/>
      <c r="M7" s="522"/>
      <c r="N7" s="522"/>
      <c r="O7" s="30"/>
      <c r="P7" s="30"/>
      <c r="Q7" s="60"/>
      <c r="T7" s="29">
        <v>1</v>
      </c>
      <c r="U7" s="29">
        <v>0</v>
      </c>
      <c r="V7" s="29">
        <v>0</v>
      </c>
      <c r="W7" s="29">
        <v>1</v>
      </c>
      <c r="X7" s="29">
        <v>0</v>
      </c>
      <c r="Y7" s="29">
        <v>0</v>
      </c>
      <c r="AB7" s="54"/>
      <c r="AC7" s="54"/>
      <c r="AD7" s="54"/>
      <c r="AE7" s="54"/>
      <c r="AF7" s="54"/>
      <c r="AG7" s="54"/>
      <c r="AH7" s="54"/>
      <c r="AI7" s="54"/>
      <c r="AJ7" s="54"/>
      <c r="AK7" s="54"/>
      <c r="AL7" s="54"/>
    </row>
    <row r="8" spans="2:38" x14ac:dyDescent="0.25">
      <c r="B8" s="19"/>
      <c r="C8" s="18"/>
      <c r="D8" s="18"/>
      <c r="E8" s="18"/>
      <c r="F8" s="18"/>
      <c r="G8" s="496" t="s">
        <v>76</v>
      </c>
      <c r="H8" s="539"/>
      <c r="I8" s="522"/>
      <c r="J8" s="522"/>
      <c r="K8" s="522"/>
      <c r="L8" s="522"/>
      <c r="M8" s="522"/>
      <c r="N8" s="522"/>
      <c r="O8" s="30"/>
      <c r="P8" s="30"/>
      <c r="Q8" s="60"/>
      <c r="T8" s="29">
        <v>2</v>
      </c>
      <c r="U8" s="29">
        <f>-COS(U5)</f>
        <v>1</v>
      </c>
      <c r="V8" s="29">
        <f>SIN(U5)</f>
        <v>1.22514845490862E-16</v>
      </c>
      <c r="W8" s="29">
        <v>2</v>
      </c>
      <c r="X8" s="29">
        <f>-COS(X5)</f>
        <v>1</v>
      </c>
      <c r="Y8" s="29">
        <f>SIN(X5)</f>
        <v>1.22514845490862E-16</v>
      </c>
      <c r="AB8" s="54"/>
      <c r="AC8" s="54"/>
      <c r="AD8" s="54"/>
      <c r="AE8" s="54"/>
      <c r="AF8" s="54"/>
      <c r="AG8" s="54"/>
      <c r="AH8" s="54"/>
      <c r="AI8" s="54"/>
      <c r="AJ8" s="54"/>
      <c r="AK8" s="54"/>
      <c r="AL8" s="54"/>
    </row>
    <row r="9" spans="2:38" x14ac:dyDescent="0.25">
      <c r="B9" s="19"/>
      <c r="C9" s="18"/>
      <c r="D9" s="18"/>
      <c r="E9" s="18"/>
      <c r="F9" s="18"/>
      <c r="G9" s="427"/>
      <c r="H9" s="504"/>
      <c r="I9" s="522"/>
      <c r="J9" s="522"/>
      <c r="K9" s="522"/>
      <c r="L9" s="522"/>
      <c r="M9" s="522"/>
      <c r="N9" s="522"/>
      <c r="O9" s="30"/>
      <c r="P9" s="30" t="s">
        <v>2</v>
      </c>
      <c r="Q9" s="60">
        <f>G11*PI()</f>
        <v>2.9733429136975396</v>
      </c>
      <c r="AB9" s="54"/>
      <c r="AC9" s="54"/>
      <c r="AD9" s="54"/>
      <c r="AE9" s="54"/>
      <c r="AF9" s="54"/>
      <c r="AG9" s="54"/>
      <c r="AH9" s="54"/>
      <c r="AI9" s="54"/>
      <c r="AJ9" s="54"/>
      <c r="AK9" s="54"/>
      <c r="AL9" s="54"/>
    </row>
    <row r="10" spans="2:38" ht="15.75" thickBot="1" x14ac:dyDescent="0.3">
      <c r="B10" s="19"/>
      <c r="C10" s="18"/>
      <c r="D10" s="18"/>
      <c r="E10" s="18"/>
      <c r="F10" s="18"/>
      <c r="G10" s="429"/>
      <c r="H10" s="538"/>
      <c r="I10" s="522"/>
      <c r="J10" s="522"/>
      <c r="K10" s="522"/>
      <c r="L10" s="522"/>
      <c r="M10" s="522"/>
      <c r="N10" s="522"/>
      <c r="O10" s="30"/>
      <c r="P10" s="30" t="s">
        <v>3</v>
      </c>
      <c r="Q10" s="60" t="s">
        <v>4</v>
      </c>
      <c r="R10" s="29" t="s">
        <v>5</v>
      </c>
      <c r="AB10" s="54"/>
      <c r="AC10" s="54"/>
      <c r="AD10" s="54"/>
      <c r="AE10" s="54"/>
      <c r="AF10" s="54"/>
      <c r="AG10" s="54"/>
      <c r="AH10" s="54"/>
      <c r="AI10" s="54"/>
      <c r="AJ10" s="54"/>
      <c r="AK10" s="54"/>
      <c r="AL10" s="54"/>
    </row>
    <row r="11" spans="2:38" ht="15.75" customHeight="1" x14ac:dyDescent="0.25">
      <c r="B11" s="19"/>
      <c r="C11" s="18"/>
      <c r="D11" s="18"/>
      <c r="E11" s="18"/>
      <c r="F11" s="18"/>
      <c r="G11" s="511">
        <f>'SIG (2)'!$G$23</f>
        <v>0.94644444444444442</v>
      </c>
      <c r="H11" s="511"/>
      <c r="I11" s="525" t="s">
        <v>77</v>
      </c>
      <c r="J11" s="525"/>
      <c r="K11" s="235">
        <f>'SIG (2)'!K23</f>
        <v>1</v>
      </c>
      <c r="L11" s="525" t="s">
        <v>77</v>
      </c>
      <c r="M11" s="525"/>
      <c r="N11" s="235">
        <f>'SIG (2)'!N23</f>
        <v>1</v>
      </c>
      <c r="O11" s="30"/>
      <c r="P11" s="30">
        <v>1</v>
      </c>
      <c r="Q11" s="60">
        <v>0</v>
      </c>
      <c r="R11" s="29">
        <v>0</v>
      </c>
      <c r="AB11" s="54"/>
      <c r="AC11" s="54"/>
      <c r="AD11" s="54"/>
      <c r="AE11" s="54"/>
      <c r="AF11" s="54"/>
      <c r="AG11" s="54"/>
      <c r="AH11" s="54"/>
      <c r="AI11" s="54"/>
      <c r="AJ11" s="54"/>
      <c r="AK11" s="54"/>
      <c r="AL11" s="54"/>
    </row>
    <row r="12" spans="2:38" ht="15" customHeight="1" x14ac:dyDescent="0.25">
      <c r="B12" s="19"/>
      <c r="C12" s="18"/>
      <c r="D12" s="18"/>
      <c r="E12" s="18"/>
      <c r="F12" s="18"/>
      <c r="G12" s="512"/>
      <c r="H12" s="512"/>
      <c r="I12" s="522"/>
      <c r="J12" s="522"/>
      <c r="K12" s="522"/>
      <c r="L12" s="522"/>
      <c r="M12" s="522"/>
      <c r="N12" s="522"/>
      <c r="O12" s="30"/>
      <c r="P12" s="30">
        <v>2</v>
      </c>
      <c r="Q12" s="60">
        <f>-COS(Q9)</f>
        <v>0.98587937024993233</v>
      </c>
      <c r="R12" s="29">
        <f>SIN(Q9)</f>
        <v>0.16745706110999584</v>
      </c>
      <c r="AB12" s="54"/>
      <c r="AC12" s="54"/>
      <c r="AD12" s="54"/>
      <c r="AE12" s="54"/>
      <c r="AF12" s="54"/>
      <c r="AG12" s="54"/>
      <c r="AH12" s="54"/>
      <c r="AI12" s="54"/>
      <c r="AJ12" s="54"/>
      <c r="AK12" s="54"/>
      <c r="AL12" s="54"/>
    </row>
    <row r="13" spans="2:38" ht="15.75" customHeight="1" x14ac:dyDescent="0.25">
      <c r="B13" s="19"/>
      <c r="C13" s="18"/>
      <c r="D13" s="18"/>
      <c r="E13" s="18"/>
      <c r="F13" s="18"/>
      <c r="G13" s="512"/>
      <c r="H13" s="512"/>
      <c r="I13" s="522"/>
      <c r="J13" s="522"/>
      <c r="K13" s="522"/>
      <c r="L13" s="522"/>
      <c r="M13" s="522"/>
      <c r="N13" s="522"/>
      <c r="O13" s="30"/>
      <c r="P13" s="30"/>
      <c r="Q13" s="60"/>
      <c r="AB13" s="54"/>
      <c r="AC13" s="54"/>
      <c r="AD13" s="54"/>
      <c r="AE13" s="54"/>
      <c r="AF13" s="54"/>
      <c r="AG13" s="54"/>
      <c r="AH13" s="54"/>
      <c r="AI13" s="54"/>
      <c r="AJ13" s="54"/>
      <c r="AK13" s="54"/>
      <c r="AL13" s="54"/>
    </row>
    <row r="14" spans="2:38" ht="15.75" customHeight="1" x14ac:dyDescent="0.25">
      <c r="B14" s="19"/>
      <c r="C14" s="18"/>
      <c r="D14" s="18"/>
      <c r="E14" s="18"/>
      <c r="F14" s="18"/>
      <c r="G14" s="512"/>
      <c r="H14" s="512"/>
      <c r="I14" s="520" t="s">
        <v>14</v>
      </c>
      <c r="J14" s="520"/>
      <c r="K14" s="520"/>
      <c r="L14" s="520" t="s">
        <v>15</v>
      </c>
      <c r="M14" s="520"/>
      <c r="N14" s="520"/>
      <c r="O14" s="30"/>
      <c r="P14" s="30"/>
      <c r="Q14" s="60"/>
      <c r="AB14" s="54"/>
      <c r="AC14" s="54"/>
      <c r="AD14" s="54"/>
      <c r="AE14" s="54"/>
      <c r="AF14" s="54"/>
      <c r="AG14" s="54"/>
      <c r="AH14" s="54"/>
      <c r="AI14" s="54"/>
      <c r="AJ14" s="54"/>
      <c r="AK14" s="54"/>
      <c r="AL14" s="54"/>
    </row>
    <row r="15" spans="2:38" ht="15" customHeight="1" x14ac:dyDescent="0.25">
      <c r="B15" s="19"/>
      <c r="C15" s="18"/>
      <c r="D15" s="18"/>
      <c r="E15" s="18"/>
      <c r="F15" s="18"/>
      <c r="G15" s="512"/>
      <c r="H15" s="512"/>
      <c r="I15" s="520"/>
      <c r="J15" s="520"/>
      <c r="K15" s="520"/>
      <c r="L15" s="520"/>
      <c r="M15" s="520"/>
      <c r="N15" s="520"/>
      <c r="O15" s="30"/>
      <c r="P15" s="30"/>
      <c r="Q15" s="60"/>
      <c r="AB15" s="54"/>
      <c r="AC15" s="54"/>
      <c r="AD15" s="54"/>
      <c r="AE15" s="54"/>
      <c r="AF15" s="54"/>
      <c r="AG15" s="54"/>
      <c r="AH15" s="54"/>
      <c r="AI15" s="54"/>
      <c r="AJ15" s="54"/>
      <c r="AK15" s="54"/>
      <c r="AL15" s="54"/>
    </row>
    <row r="16" spans="2:38" ht="15" customHeight="1" x14ac:dyDescent="0.25">
      <c r="B16" s="19"/>
      <c r="C16" s="18"/>
      <c r="D16" s="18"/>
      <c r="E16" s="18"/>
      <c r="F16" s="18"/>
      <c r="G16" s="512"/>
      <c r="H16" s="512"/>
      <c r="I16" s="522"/>
      <c r="J16" s="522"/>
      <c r="K16" s="522"/>
      <c r="L16" s="522"/>
      <c r="M16" s="522"/>
      <c r="N16" s="522"/>
      <c r="O16" s="30"/>
      <c r="P16" s="30"/>
      <c r="Q16" s="60"/>
      <c r="T16" s="29" t="s">
        <v>2</v>
      </c>
      <c r="U16" s="29">
        <f>N22*PI()</f>
        <v>2.9740410453983372</v>
      </c>
      <c r="W16" s="29" t="s">
        <v>2</v>
      </c>
      <c r="X16" s="29">
        <f>K22*PI()</f>
        <v>2.8308166418577567</v>
      </c>
      <c r="AB16" s="54"/>
      <c r="AC16" s="54"/>
      <c r="AD16" s="54"/>
      <c r="AE16" s="54"/>
      <c r="AF16" s="54"/>
      <c r="AG16" s="54"/>
      <c r="AH16" s="54"/>
      <c r="AI16" s="54"/>
      <c r="AJ16" s="54"/>
      <c r="AK16" s="54"/>
      <c r="AL16" s="54"/>
    </row>
    <row r="17" spans="2:38" ht="15" customHeight="1" x14ac:dyDescent="0.25">
      <c r="B17" s="19"/>
      <c r="C17" s="18"/>
      <c r="D17" s="18"/>
      <c r="E17" s="18"/>
      <c r="F17" s="18"/>
      <c r="G17" s="512"/>
      <c r="H17" s="512"/>
      <c r="I17" s="522"/>
      <c r="J17" s="522"/>
      <c r="K17" s="522"/>
      <c r="L17" s="522"/>
      <c r="M17" s="522"/>
      <c r="N17" s="522"/>
      <c r="O17" s="30"/>
      <c r="P17" s="30"/>
      <c r="Q17" s="60"/>
      <c r="T17" s="29" t="s">
        <v>3</v>
      </c>
      <c r="U17" s="29" t="s">
        <v>4</v>
      </c>
      <c r="V17" s="29" t="s">
        <v>5</v>
      </c>
      <c r="W17" s="29" t="s">
        <v>3</v>
      </c>
      <c r="X17" s="29" t="s">
        <v>4</v>
      </c>
      <c r="Y17" s="29" t="s">
        <v>5</v>
      </c>
      <c r="AB17" s="54"/>
      <c r="AC17" s="54"/>
      <c r="AD17" s="54"/>
      <c r="AE17" s="54"/>
      <c r="AF17" s="54"/>
      <c r="AG17" s="54"/>
      <c r="AH17" s="54"/>
      <c r="AI17" s="54"/>
      <c r="AJ17" s="54"/>
      <c r="AK17" s="54"/>
      <c r="AL17" s="54"/>
    </row>
    <row r="18" spans="2:38" ht="15.75" customHeight="1" thickBot="1" x14ac:dyDescent="0.3">
      <c r="B18" s="19"/>
      <c r="C18" s="18"/>
      <c r="D18" s="18"/>
      <c r="E18" s="18"/>
      <c r="F18" s="18"/>
      <c r="G18" s="513"/>
      <c r="H18" s="513"/>
      <c r="I18" s="522"/>
      <c r="J18" s="522"/>
      <c r="K18" s="522"/>
      <c r="L18" s="522"/>
      <c r="M18" s="522"/>
      <c r="N18" s="522"/>
      <c r="O18" s="30"/>
      <c r="P18" s="30"/>
      <c r="Q18" s="60"/>
      <c r="T18" s="29">
        <v>1</v>
      </c>
      <c r="U18" s="29">
        <v>0</v>
      </c>
      <c r="V18" s="29">
        <v>0</v>
      </c>
      <c r="W18" s="29">
        <v>1</v>
      </c>
      <c r="X18" s="29">
        <v>0</v>
      </c>
      <c r="Y18" s="29">
        <v>0</v>
      </c>
      <c r="AB18" s="54"/>
      <c r="AC18" s="54"/>
      <c r="AD18" s="54"/>
      <c r="AE18" s="54"/>
      <c r="AF18" s="54"/>
      <c r="AG18" s="54"/>
      <c r="AH18" s="54"/>
      <c r="AI18" s="54"/>
      <c r="AJ18" s="54"/>
      <c r="AK18" s="54"/>
      <c r="AL18" s="54"/>
    </row>
    <row r="19" spans="2:38" ht="15.75" thickTop="1" x14ac:dyDescent="0.25">
      <c r="B19" s="467"/>
      <c r="C19" s="442"/>
      <c r="D19" s="442"/>
      <c r="E19" s="442"/>
      <c r="F19" s="442"/>
      <c r="G19" s="442"/>
      <c r="H19" s="442"/>
      <c r="I19" s="522"/>
      <c r="J19" s="522"/>
      <c r="K19" s="522"/>
      <c r="L19" s="522"/>
      <c r="M19" s="522"/>
      <c r="N19" s="522"/>
      <c r="O19" s="30"/>
      <c r="P19" s="30"/>
      <c r="Q19" s="60"/>
      <c r="T19" s="29">
        <v>2</v>
      </c>
      <c r="U19" s="29">
        <f>-COS(U16)</f>
        <v>0.98599603707050487</v>
      </c>
      <c r="V19" s="29">
        <f>SIN(U16)</f>
        <v>0.16676874671610262</v>
      </c>
      <c r="W19" s="29">
        <v>2</v>
      </c>
      <c r="X19" s="29">
        <f>-COS(X16)</f>
        <v>0.95209655408376803</v>
      </c>
      <c r="Y19" s="29">
        <f>SIN(X16)</f>
        <v>0.30579756654004714</v>
      </c>
      <c r="AB19" s="54"/>
      <c r="AC19" s="54"/>
      <c r="AD19" s="54"/>
      <c r="AE19" s="54"/>
      <c r="AF19" s="54"/>
      <c r="AG19" s="54"/>
      <c r="AH19" s="54"/>
      <c r="AI19" s="54"/>
      <c r="AJ19" s="54"/>
      <c r="AK19" s="54"/>
      <c r="AL19" s="54"/>
    </row>
    <row r="20" spans="2:38" x14ac:dyDescent="0.25">
      <c r="B20" s="467"/>
      <c r="C20" s="442"/>
      <c r="D20" s="442"/>
      <c r="E20" s="442"/>
      <c r="F20" s="442"/>
      <c r="G20" s="442"/>
      <c r="H20" s="442"/>
      <c r="I20" s="522"/>
      <c r="J20" s="522"/>
      <c r="K20" s="522"/>
      <c r="L20" s="522"/>
      <c r="M20" s="522"/>
      <c r="N20" s="522"/>
      <c r="O20" s="30"/>
      <c r="P20" s="30"/>
      <c r="Q20" s="60"/>
      <c r="AB20" s="54"/>
      <c r="AC20" s="54"/>
      <c r="AD20" s="54"/>
      <c r="AE20" s="54"/>
      <c r="AF20" s="54"/>
      <c r="AG20" s="54"/>
      <c r="AH20" s="54"/>
      <c r="AI20" s="54"/>
      <c r="AJ20" s="54"/>
      <c r="AK20" s="54"/>
      <c r="AL20" s="54"/>
    </row>
    <row r="21" spans="2:38" x14ac:dyDescent="0.25">
      <c r="B21" s="467"/>
      <c r="C21" s="442"/>
      <c r="D21" s="442"/>
      <c r="E21" s="442"/>
      <c r="F21" s="442"/>
      <c r="G21" s="442"/>
      <c r="H21" s="442"/>
      <c r="I21" s="522"/>
      <c r="J21" s="522"/>
      <c r="K21" s="522"/>
      <c r="L21" s="522"/>
      <c r="M21" s="522"/>
      <c r="N21" s="522"/>
      <c r="O21" s="30"/>
      <c r="P21" s="30"/>
      <c r="Q21" s="60"/>
      <c r="AB21" s="54"/>
      <c r="AC21" s="54"/>
      <c r="AD21" s="54"/>
      <c r="AE21" s="54"/>
      <c r="AF21" s="54"/>
      <c r="AG21" s="54"/>
      <c r="AH21" s="54"/>
      <c r="AI21" s="54"/>
      <c r="AJ21" s="54"/>
      <c r="AK21" s="54"/>
      <c r="AL21" s="54"/>
    </row>
    <row r="22" spans="2:38" ht="15.75" customHeight="1" x14ac:dyDescent="0.25">
      <c r="B22" s="467"/>
      <c r="C22" s="442"/>
      <c r="D22" s="442"/>
      <c r="E22" s="442"/>
      <c r="F22" s="442"/>
      <c r="G22" s="442"/>
      <c r="H22" s="442"/>
      <c r="I22" s="525" t="s">
        <v>77</v>
      </c>
      <c r="J22" s="525"/>
      <c r="K22" s="236">
        <f>'SIG (2)'!K34</f>
        <v>0.90107692307692311</v>
      </c>
      <c r="L22" s="525" t="s">
        <v>77</v>
      </c>
      <c r="M22" s="525"/>
      <c r="N22" s="236">
        <f>'SIG (2)'!N34</f>
        <v>0.94666666666666666</v>
      </c>
      <c r="O22" s="30"/>
      <c r="P22" s="30"/>
      <c r="Q22" s="60"/>
      <c r="AB22" s="54"/>
      <c r="AC22" s="54"/>
      <c r="AD22" s="54"/>
      <c r="AE22" s="54"/>
      <c r="AF22" s="54"/>
      <c r="AG22" s="54"/>
      <c r="AH22" s="54"/>
      <c r="AI22" s="54"/>
      <c r="AJ22" s="54"/>
      <c r="AK22" s="54"/>
      <c r="AL22" s="54"/>
    </row>
    <row r="23" spans="2:38" x14ac:dyDescent="0.25">
      <c r="B23" s="467"/>
      <c r="C23" s="442"/>
      <c r="D23" s="442"/>
      <c r="E23" s="442"/>
      <c r="F23" s="442"/>
      <c r="G23" s="442"/>
      <c r="H23" s="442"/>
      <c r="I23" s="522"/>
      <c r="J23" s="522"/>
      <c r="K23" s="522"/>
      <c r="L23" s="522"/>
      <c r="M23" s="522"/>
      <c r="N23" s="522"/>
      <c r="O23" s="30"/>
      <c r="P23" s="30"/>
      <c r="Q23" s="60"/>
      <c r="AB23" s="54"/>
      <c r="AC23" s="54"/>
      <c r="AD23" s="54"/>
      <c r="AE23" s="54"/>
      <c r="AF23" s="54"/>
      <c r="AG23" s="54"/>
      <c r="AH23" s="54"/>
      <c r="AI23" s="54"/>
      <c r="AJ23" s="54"/>
      <c r="AK23" s="54"/>
      <c r="AL23" s="54"/>
    </row>
    <row r="24" spans="2:38" ht="15.75" thickBot="1" x14ac:dyDescent="0.3">
      <c r="B24" s="468"/>
      <c r="C24" s="469"/>
      <c r="D24" s="469"/>
      <c r="E24" s="469"/>
      <c r="F24" s="469"/>
      <c r="G24" s="469"/>
      <c r="H24" s="469"/>
      <c r="I24" s="522"/>
      <c r="J24" s="522"/>
      <c r="K24" s="522"/>
      <c r="L24" s="522"/>
      <c r="M24" s="522"/>
      <c r="N24" s="522"/>
      <c r="O24" s="61"/>
      <c r="P24" s="61"/>
      <c r="Q24" s="62"/>
      <c r="AB24" s="54"/>
      <c r="AC24" s="54"/>
      <c r="AD24" s="54"/>
      <c r="AE24" s="54"/>
      <c r="AF24" s="54"/>
      <c r="AG24" s="54"/>
      <c r="AH24" s="54"/>
      <c r="AI24" s="54"/>
      <c r="AJ24" s="54"/>
      <c r="AK24" s="54"/>
      <c r="AL24" s="54"/>
    </row>
    <row r="25" spans="2:38" ht="15.75" thickTop="1" x14ac:dyDescent="0.25">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sheetData>
  <mergeCells count="22">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 ref="B2:Q2"/>
    <mergeCell ref="B1:Q1"/>
    <mergeCell ref="B3:H7"/>
    <mergeCell ref="I3:K4"/>
    <mergeCell ref="L3:N4"/>
    <mergeCell ref="I5:K10"/>
    <mergeCell ref="L5:N10"/>
  </mergeCells>
  <conditionalFormatting sqref="K11">
    <cfRule type="cellIs" dxfId="71" priority="16" operator="between">
      <formula>0.95</formula>
      <formula>1</formula>
    </cfRule>
    <cfRule type="cellIs" dxfId="70" priority="17" operator="between">
      <formula>0.75</formula>
      <formula>"94.9%"</formula>
    </cfRule>
    <cfRule type="cellIs" dxfId="69" priority="18" operator="between">
      <formula>0</formula>
      <formula>"74.9%"</formula>
    </cfRule>
  </conditionalFormatting>
  <conditionalFormatting sqref="K22">
    <cfRule type="cellIs" dxfId="68" priority="10" operator="between">
      <formula>0.95</formula>
      <formula>1</formula>
    </cfRule>
    <cfRule type="cellIs" dxfId="67" priority="11" operator="between">
      <formula>0.75</formula>
      <formula>"94.9%"</formula>
    </cfRule>
    <cfRule type="cellIs" dxfId="66" priority="12" operator="between">
      <formula>0</formula>
      <formula>"74.9%"</formula>
    </cfRule>
  </conditionalFormatting>
  <conditionalFormatting sqref="N22">
    <cfRule type="cellIs" dxfId="65" priority="7" operator="between">
      <formula>0.95</formula>
      <formula>1</formula>
    </cfRule>
    <cfRule type="cellIs" dxfId="64" priority="8" operator="between">
      <formula>0.75</formula>
      <formula>"94.9%"</formula>
    </cfRule>
    <cfRule type="cellIs" dxfId="63" priority="9" operator="between">
      <formula>0</formula>
      <formula>"74.9%"</formula>
    </cfRule>
  </conditionalFormatting>
  <conditionalFormatting sqref="G11">
    <cfRule type="cellIs" dxfId="62" priority="4" operator="between">
      <formula>0.95</formula>
      <formula>1</formula>
    </cfRule>
    <cfRule type="cellIs" dxfId="61" priority="5" operator="between">
      <formula>0.75</formula>
      <formula>"94.9%"</formula>
    </cfRule>
    <cfRule type="cellIs" dxfId="60" priority="6" operator="between">
      <formula>0</formula>
      <formula>"74.9%"</formula>
    </cfRule>
  </conditionalFormatting>
  <conditionalFormatting sqref="N11">
    <cfRule type="cellIs" dxfId="59" priority="1" operator="between">
      <formula>0.95</formula>
      <formula>1</formula>
    </cfRule>
    <cfRule type="cellIs" dxfId="58" priority="2" operator="between">
      <formula>0.75</formula>
      <formula>"94.9%"</formula>
    </cfRule>
    <cfRule type="cellIs" dxfId="57" priority="3" operator="between">
      <formula>0</formula>
      <formula>"74.9%"</formula>
    </cfRule>
  </conditionalFormatting>
  <pageMargins left="0.7" right="0.7" top="0.75" bottom="0.75" header="0.3" footer="0.3"/>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2TV4CCKVFCYA-1705538569-24</_dlc_DocId>
    <_dlc_DocIdUrl xmlns="81cc8fc0-8d1e-4295-8f37-5d076116407c">
      <Url>https://www.minjusticia.gov.co/programas-co/SIG/_layouts/15/DocIdRedir.aspx?ID=2TV4CCKVFCYA-1705538569-24</Url>
      <Description>2TV4CCKVFCYA-1705538569-24</Description>
    </_dlc_DocIdUrl>
  </documentManagement>
</p:properties>
</file>

<file path=customXml/itemProps1.xml><?xml version="1.0" encoding="utf-8"?>
<ds:datastoreItem xmlns:ds="http://schemas.openxmlformats.org/officeDocument/2006/customXml" ds:itemID="{BBD730F8-D759-4A4F-9DC1-4EBF1DA84BEE}"/>
</file>

<file path=customXml/itemProps2.xml><?xml version="1.0" encoding="utf-8"?>
<ds:datastoreItem xmlns:ds="http://schemas.openxmlformats.org/officeDocument/2006/customXml" ds:itemID="{73269450-7593-4BB5-A3BF-0FC474788A23}"/>
</file>

<file path=customXml/itemProps3.xml><?xml version="1.0" encoding="utf-8"?>
<ds:datastoreItem xmlns:ds="http://schemas.openxmlformats.org/officeDocument/2006/customXml" ds:itemID="{14628B88-82BD-4740-9B76-DF3A2B845DD8}"/>
</file>

<file path=customXml/itemProps4.xml><?xml version="1.0" encoding="utf-8"?>
<ds:datastoreItem xmlns:ds="http://schemas.openxmlformats.org/officeDocument/2006/customXml" ds:itemID="{F6FF2EB9-D2DC-4773-81AC-4538DB1E75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Inicio</vt:lpstr>
      <vt:lpstr>INTRODUCCIÓN SIG</vt:lpstr>
      <vt:lpstr>Tablas</vt:lpstr>
      <vt:lpstr>Indicadores 31 dic</vt:lpstr>
      <vt:lpstr>TD</vt:lpstr>
      <vt:lpstr>SIG</vt:lpstr>
      <vt:lpstr>SIG (2)</vt:lpstr>
      <vt:lpstr>SIG (5)</vt:lpstr>
      <vt:lpstr>SIG (6)</vt:lpstr>
      <vt:lpstr>SIG (7)</vt:lpstr>
      <vt:lpstr>SIG (8)</vt:lpstr>
      <vt:lpstr>Aplicación</vt:lpstr>
      <vt:lpstr>G Humana</vt:lpstr>
      <vt:lpstr>Inicio!Área_de_impresión</vt:lpstr>
      <vt:lpstr>'INTRODUCCIÓN SIG'!Área_de_impresión</vt:lpstr>
      <vt:lpstr>'SIG (5)'!Área_de_impresión</vt:lpstr>
      <vt:lpstr>'SIG (6)'!Área_de_impresión</vt:lpstr>
      <vt:lpstr>'SIG (7)'!Área_de_impresión</vt:lpstr>
      <vt:lpstr>'SIG (8)'!Área_de_impresión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WILLIAM BADILLO DE  LA HOZ</cp:lastModifiedBy>
  <cp:lastPrinted>2015-09-17T12:57:11Z</cp:lastPrinted>
  <dcterms:created xsi:type="dcterms:W3CDTF">2013-11-19T14:30:35Z</dcterms:created>
  <dcterms:modified xsi:type="dcterms:W3CDTF">2016-02-15T14:28:38Z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7c9e4c9f-cc18-437b-b06f-d0e5162f3ab3</vt:lpwstr>
  </property>
</Properties>
</file>