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10.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charts/chart56.xml" ContentType="application/vnd.openxmlformats-officedocument.drawingml.chart+xml"/>
  <Override PartName="/xl/charts/chart55.xml" ContentType="application/vnd.openxmlformats-officedocument.drawingml.chart+xml"/>
  <Override PartName="/xl/charts/chart54.xml" ContentType="application/vnd.openxmlformats-officedocument.drawingml.chart+xml"/>
  <Override PartName="/xl/charts/chart60.xml" ContentType="application/vnd.openxmlformats-officedocument.drawingml.chart+xml"/>
  <Override PartName="/xl/drawings/drawing11.xml" ContentType="application/vnd.openxmlformats-officedocument.drawing+xml"/>
  <Override PartName="/xl/charts/chart61.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worksheets/sheet6.xml" ContentType="application/vnd.openxmlformats-officedocument.spreadsheetml.worksheet+xml"/>
  <Override PartName="/xl/charts/chart53.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worksheets/sheet7.xml" ContentType="application/vnd.openxmlformats-officedocument.spreadsheetml.worksheet+xml"/>
  <Override PartName="/xl/charts/chart42.xml" ContentType="application/vnd.openxmlformats-officedocument.drawingml.chart+xml"/>
  <Override PartName="/xl/drawings/drawing9.xml" ContentType="application/vnd.openxmlformats-officedocument.drawing+xml"/>
  <Override PartName="/xl/charts/chart41.xml" ContentType="application/vnd.openxmlformats-officedocument.drawingml.chart+xml"/>
  <Override PartName="/xl/charts/chart40.xml" ContentType="application/vnd.openxmlformats-officedocument.drawingml.chart+xml"/>
  <Override PartName="/xl/worksheets/sheet1.xml" ContentType="application/vnd.openxmlformats-officedocument.spreadsheetml.workshee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7.xml" ContentType="application/vnd.openxmlformats-officedocument.drawingml.chart+xml"/>
  <Override PartName="/xl/charts/chart46.xml" ContentType="application/vnd.openxmlformats-officedocument.drawingml.chart+xml"/>
  <Override PartName="/xl/charts/chart65.xml" ContentType="application/vnd.openxmlformats-officedocument.drawingml.chart+xml"/>
  <Override PartName="/xl/worksheets/sheet5.xml" ContentType="application/vnd.openxmlformats-officedocument.spreadsheetml.worksheet+xml"/>
  <Override PartName="/xl/charts/chart66.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68.xml" ContentType="application/vnd.openxmlformats-officedocument.drawingml.chart+xml"/>
  <Override PartName="/xl/charts/chart6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worksheets/sheet11.xml" ContentType="application/vnd.openxmlformats-officedocument.spreadsheetml.workshee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worksheets/sheet8.xml" ContentType="application/vnd.openxmlformats-officedocument.spreadsheetml.workshee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diagrams/layout1.xml" ContentType="application/vnd.openxmlformats-officedocument.drawingml.diagramLayout+xml"/>
  <Override PartName="/xl/drawings/drawing2.xml" ContentType="application/vnd.openxmlformats-officedocument.drawing+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charts/chart14.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29.xml" ContentType="application/vnd.openxmlformats-officedocument.drawingml.chart+xml"/>
  <Override PartName="/xl/charts/chart28.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25.xml" ContentType="application/vnd.openxmlformats-officedocument.drawingml.chart+xml"/>
  <Override PartName="/xl/charts/chart20.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240" yWindow="675" windowWidth="20115" windowHeight="7395" tabRatio="863"/>
  </bookViews>
  <sheets>
    <sheet name="Inicio" sheetId="2" r:id="rId1"/>
    <sheet name="INTRODUCCIÓN SIG" sheetId="39" r:id="rId2"/>
    <sheet name="Indicadores 31 dic" sheetId="63" r:id="rId3"/>
    <sheet name="SIG" sheetId="33" r:id="rId4"/>
    <sheet name="SIG (6)" sheetId="43" r:id="rId5"/>
    <sheet name="SIG (5)" sheetId="45" r:id="rId6"/>
    <sheet name="SIG (7)" sheetId="44" r:id="rId7"/>
    <sheet name="SIG (8)" sheetId="52" r:id="rId8"/>
    <sheet name="SIG (2)" sheetId="3" r:id="rId9"/>
    <sheet name="Aplicación" sheetId="34" r:id="rId10"/>
    <sheet name="G Humana" sheetId="36" r:id="rId11"/>
  </sheets>
  <calcPr calcId="145621"/>
</workbook>
</file>

<file path=xl/calcChain.xml><?xml version="1.0" encoding="utf-8"?>
<calcChain xmlns="http://schemas.openxmlformats.org/spreadsheetml/2006/main">
  <c r="G11" i="43" l="1"/>
  <c r="Q14" i="63"/>
  <c r="R17" i="63"/>
  <c r="G6" i="34"/>
  <c r="G6" i="45"/>
  <c r="R77" i="63" l="1"/>
  <c r="R41" i="63" l="1"/>
  <c r="X23" i="63" l="1"/>
  <c r="AG23" i="63"/>
  <c r="AF22" i="63"/>
  <c r="AD21" i="63"/>
  <c r="Y21" i="63"/>
  <c r="T25" i="63"/>
  <c r="R22" i="63"/>
  <c r="R30" i="63" l="1"/>
  <c r="U21" i="63" s="1"/>
  <c r="R20" i="63"/>
  <c r="R35" i="63"/>
  <c r="R64" i="63"/>
  <c r="R57" i="63"/>
  <c r="R38" i="63"/>
  <c r="R44" i="63"/>
  <c r="R49" i="63" l="1"/>
  <c r="R6" i="63"/>
  <c r="R11" i="63"/>
  <c r="W74" i="63" l="1"/>
  <c r="T66" i="63"/>
  <c r="U7" i="52" l="1"/>
  <c r="V10" i="52" s="1"/>
  <c r="G6" i="52"/>
  <c r="Q7" i="52" s="1"/>
  <c r="Q10" i="52" s="1"/>
  <c r="U3" i="52"/>
  <c r="U6" i="52" s="1"/>
  <c r="U10" i="52" l="1"/>
  <c r="V6" i="52"/>
  <c r="R10" i="52"/>
  <c r="Q5" i="45" l="1"/>
  <c r="X5" i="45"/>
  <c r="Y8" i="45" s="1"/>
  <c r="U5" i="45"/>
  <c r="U8" i="45" s="1"/>
  <c r="G11" i="44"/>
  <c r="Q7" i="44" s="1"/>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G6" i="36"/>
  <c r="T7" i="36" s="1"/>
  <c r="AA3" i="36"/>
  <c r="AB6" i="36" s="1"/>
  <c r="X3" i="36"/>
  <c r="X6" i="36" s="1"/>
  <c r="H68" i="3" l="1"/>
  <c r="U10" i="36"/>
  <c r="T10" i="36"/>
  <c r="AA6" i="36"/>
  <c r="Y6" i="36"/>
  <c r="Y10" i="36"/>
  <c r="AA3" i="34" l="1"/>
  <c r="AB6" i="34" s="1"/>
  <c r="X7" i="34"/>
  <c r="Y10" i="34" s="1"/>
  <c r="X3" i="34"/>
  <c r="Y6" i="34" s="1"/>
  <c r="T7" i="34" l="1"/>
  <c r="U10" i="34" s="1"/>
  <c r="K22" i="43"/>
  <c r="K34" i="3"/>
  <c r="AA6" i="34"/>
  <c r="X10" i="34"/>
  <c r="X6" i="34"/>
  <c r="G6" i="33"/>
  <c r="Y77" i="33"/>
  <c r="X77" i="33"/>
  <c r="X74" i="33"/>
  <c r="U74" i="33"/>
  <c r="V77" i="33" s="1"/>
  <c r="U58" i="33"/>
  <c r="V61" i="33" s="1"/>
  <c r="V56" i="33"/>
  <c r="X53" i="33"/>
  <c r="X56" i="33" s="1"/>
  <c r="U53" i="33"/>
  <c r="U56" i="33" s="1"/>
  <c r="X52" i="33"/>
  <c r="X49" i="33"/>
  <c r="Y52" i="33" s="1"/>
  <c r="U49" i="33"/>
  <c r="U52" i="33" s="1"/>
  <c r="U43" i="33"/>
  <c r="X40" i="33"/>
  <c r="Y43" i="33" s="1"/>
  <c r="U40" i="33"/>
  <c r="V43" i="33" s="1"/>
  <c r="X31" i="33"/>
  <c r="X28" i="33"/>
  <c r="Y31" i="33" s="1"/>
  <c r="U28" i="33"/>
  <c r="U31" i="33" s="1"/>
  <c r="V20" i="33"/>
  <c r="U20" i="33"/>
  <c r="X17" i="33"/>
  <c r="X20" i="33" s="1"/>
  <c r="U17" i="33"/>
  <c r="U10" i="33"/>
  <c r="U7" i="33"/>
  <c r="V10" i="33" s="1"/>
  <c r="Q7" i="33"/>
  <c r="Q10" i="33" s="1"/>
  <c r="V6" i="33"/>
  <c r="U3" i="33"/>
  <c r="U6" i="33" s="1"/>
  <c r="T10" i="34" l="1"/>
  <c r="X16" i="43"/>
  <c r="Q9" i="43"/>
  <c r="R10" i="33"/>
  <c r="V52" i="33"/>
  <c r="V31" i="33"/>
  <c r="Y20" i="33"/>
  <c r="U61" i="33"/>
  <c r="U77" i="33"/>
  <c r="X43" i="33"/>
  <c r="Y56" i="33"/>
  <c r="G75" i="3"/>
  <c r="G75" i="33" s="1"/>
  <c r="Q74" i="33" s="1"/>
  <c r="R77" i="33" s="1"/>
  <c r="G46" i="3"/>
  <c r="G46" i="33" s="1"/>
  <c r="Q42" i="33" s="1"/>
  <c r="Q45" i="33" s="1"/>
  <c r="G23" i="3"/>
  <c r="G23" i="33" s="1"/>
  <c r="Q21" i="33" s="1"/>
  <c r="Q24" i="33" s="1"/>
  <c r="G6" i="3"/>
  <c r="R12" i="43" l="1"/>
  <c r="Q12" i="43"/>
  <c r="Y19" i="43"/>
  <c r="X19" i="43"/>
  <c r="R45" i="33"/>
  <c r="Q77" i="33"/>
  <c r="R24" i="33"/>
  <c r="X74" i="3" l="1"/>
  <c r="Y77" i="3"/>
  <c r="X77" i="3"/>
  <c r="U74" i="3"/>
  <c r="V77" i="3" s="1"/>
  <c r="Q74" i="3"/>
  <c r="R77" i="3" s="1"/>
  <c r="U58" i="3"/>
  <c r="V61" i="3" s="1"/>
  <c r="X53" i="3"/>
  <c r="U53" i="3"/>
  <c r="Q42" i="3"/>
  <c r="R45" i="3" s="1"/>
  <c r="V56" i="3"/>
  <c r="Y56" i="3"/>
  <c r="U77" i="3" l="1"/>
  <c r="Q77" i="3"/>
  <c r="U61" i="3"/>
  <c r="Q45" i="3"/>
  <c r="X56" i="3"/>
  <c r="U56" i="3"/>
  <c r="X49" i="3"/>
  <c r="Y52" i="3"/>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<sst xmlns="http://schemas.openxmlformats.org/spreadsheetml/2006/main" count="1079" uniqueCount="390">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</sst>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1"/>
      <color theme="1"/>
      <name val="Calibri"/>
      <family val="2"/>
      <scheme val="minor"/>
    </font>
    <font>
      <sz val="11"/>
      <color theme="0"/>
      <name val="Calibri"/>
      <family val="2"/>
      <scheme val="minor"/>
    </font>
    <font>
      <sz val="24"/>
      <color theme="0"/>
      <name val="Britannic Bold"/>
      <family val="2"/>
    </font>
    <font>
      <sz val="16"/>
      <color theme="0" tint="-0.499984740745262"/>
      <name val="Britannic Bold"/>
      <family val="2"/>
    </font>
    <font>
      <sz val="11"/>
      <color theme="9" tint="-0.249977111117893"/>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s>
  <fills count="1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5822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s>
  <borders count="183">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right style="thick">
        <color theme="1"/>
      </right>
      <top style="thick">
        <color auto="1"/>
      </top>
      <bottom/>
      <diagonal/>
    </border>
    <border>
      <left/>
      <right style="thick">
        <color theme="1"/>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style="double">
        <color rgb="FFF58223"/>
      </left>
      <right style="thick">
        <color theme="1"/>
      </right>
      <top style="thin">
        <color rgb="FFF58223"/>
      </top>
      <bottom style="thin">
        <color rgb="FFF58223"/>
      </bottom>
      <diagonal/>
    </border>
    <border>
      <left/>
      <right style="thick">
        <color theme="1"/>
      </right>
      <top style="double">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theme="1"/>
      </left>
      <right style="double">
        <color rgb="FFF58223"/>
      </right>
      <top/>
      <bottom style="thin">
        <color rgb="FFF58223"/>
      </bottom>
      <diagonal/>
    </border>
    <border>
      <left style="double">
        <color rgb="FFF58223"/>
      </left>
      <right style="double">
        <color rgb="FFF58223"/>
      </right>
      <top/>
      <bottom style="thin">
        <color rgb="FFF58223"/>
      </bottom>
      <diagonal/>
    </border>
    <border>
      <left style="double">
        <color rgb="FFF58223"/>
      </left>
      <right style="thick">
        <color auto="1"/>
      </right>
      <top/>
      <bottom style="thin">
        <color rgb="FFF58223"/>
      </bottom>
      <diagonal/>
    </border>
    <border>
      <left style="thick">
        <color theme="1"/>
      </left>
      <right style="double">
        <color rgb="FFF58223"/>
      </right>
      <top/>
      <bottom/>
      <diagonal/>
    </border>
    <border>
      <left style="double">
        <color rgb="FFF58223"/>
      </left>
      <right style="double">
        <color rgb="FFF58223"/>
      </right>
      <top/>
      <bottom/>
      <diagonal/>
    </border>
    <border>
      <left style="double">
        <color rgb="FFF58223"/>
      </left>
      <right style="thick">
        <color auto="1"/>
      </right>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8">
    <xf numFmtId="0" fontId="0" fillId="0" borderId="0"/>
    <xf numFmtId="9" fontId="14"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cellStyleXfs>
  <cellXfs count="498">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10" xfId="0" applyFill="1" applyBorder="1"/>
    <xf numFmtId="0" fontId="0" fillId="4" borderId="9" xfId="0" applyFill="1" applyBorder="1"/>
    <xf numFmtId="0" fontId="0" fillId="4" borderId="0" xfId="0" applyFill="1" applyBorder="1"/>
    <xf numFmtId="0" fontId="0" fillId="4" borderId="1" xfId="0" applyFill="1" applyBorder="1"/>
    <xf numFmtId="0" fontId="0" fillId="4" borderId="8" xfId="0" applyFill="1" applyBorder="1"/>
    <xf numFmtId="0" fontId="0" fillId="2" borderId="3" xfId="0" applyFill="1" applyBorder="1"/>
    <xf numFmtId="0" fontId="0" fillId="2" borderId="2" xfId="0" applyFill="1" applyBorder="1"/>
    <xf numFmtId="0" fontId="0" fillId="2" borderId="4" xfId="0" applyFill="1" applyBorder="1"/>
    <xf numFmtId="0" fontId="0" fillId="3" borderId="7" xfId="0" applyFill="1" applyBorder="1"/>
    <xf numFmtId="0" fontId="0" fillId="3" borderId="9" xfId="0" applyFill="1" applyBorder="1"/>
    <xf numFmtId="0" fontId="0" fillId="3" borderId="3" xfId="0" applyFill="1" applyBorder="1"/>
    <xf numFmtId="0" fontId="0" fillId="3" borderId="4" xfId="0" applyFill="1" applyBorder="1"/>
    <xf numFmtId="0" fontId="0" fillId="3" borderId="11" xfId="0" applyFill="1" applyBorder="1"/>
    <xf numFmtId="0" fontId="0" fillId="3" borderId="12" xfId="0" applyFill="1" applyBorder="1"/>
    <xf numFmtId="0" fontId="0" fillId="3" borderId="13" xfId="0" applyFill="1" applyBorder="1"/>
    <xf numFmtId="0" fontId="0" fillId="3" borderId="15" xfId="0" applyFill="1" applyBorder="1"/>
    <xf numFmtId="0" fontId="0" fillId="3" borderId="14" xfId="0" applyFill="1" applyBorder="1"/>
    <xf numFmtId="0" fontId="0" fillId="3"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3" xfId="0" applyFill="1" applyBorder="1"/>
    <xf numFmtId="0" fontId="0" fillId="2" borderId="24" xfId="0"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Border="1"/>
    <xf numFmtId="0" fontId="0" fillId="0" borderId="41" xfId="0" applyBorder="1"/>
    <xf numFmtId="9" fontId="8" fillId="0" borderId="64" xfId="0" applyNumberFormat="1" applyFont="1" applyBorder="1" applyAlignment="1">
      <alignment vertical="center"/>
    </xf>
    <xf numFmtId="9" fontId="8" fillId="0" borderId="66" xfId="0" applyNumberFormat="1" applyFont="1" applyBorder="1" applyAlignment="1">
      <alignment vertical="center"/>
    </xf>
    <xf numFmtId="9" fontId="8" fillId="0" borderId="78" xfId="0" applyNumberFormat="1" applyFont="1" applyBorder="1" applyAlignment="1">
      <alignment vertical="center"/>
    </xf>
    <xf numFmtId="0" fontId="0" fillId="0" borderId="0" xfId="0" applyBorder="1" applyAlignment="1"/>
    <xf numFmtId="0" fontId="0" fillId="0" borderId="41" xfId="0" applyBorder="1" applyAlignment="1"/>
    <xf numFmtId="0" fontId="10" fillId="0" borderId="0" xfId="0" applyFont="1" applyBorder="1" applyAlignment="1">
      <alignment vertical="center" wrapText="1"/>
    </xf>
    <xf numFmtId="0" fontId="0" fillId="0" borderId="46" xfId="0" applyBorder="1"/>
    <xf numFmtId="0" fontId="0" fillId="0" borderId="47" xfId="0" applyBorder="1"/>
    <xf numFmtId="0" fontId="0" fillId="3" borderId="0" xfId="0" applyFill="1"/>
    <xf numFmtId="0" fontId="13" fillId="3" borderId="0" xfId="0" applyFont="1" applyFill="1"/>
    <xf numFmtId="0" fontId="1" fillId="2" borderId="0" xfId="0" applyFont="1" applyFill="1"/>
    <xf numFmtId="0" fontId="1" fillId="2" borderId="0" xfId="0" applyFont="1" applyFill="1" applyBorder="1"/>
    <xf numFmtId="0" fontId="6" fillId="0" borderId="36" xfId="0" applyFont="1" applyBorder="1" applyAlignment="1">
      <alignment vertical="center"/>
    </xf>
    <xf numFmtId="0" fontId="6" fillId="0" borderId="37" xfId="0" applyFont="1" applyBorder="1" applyAlignment="1">
      <alignment vertical="center"/>
    </xf>
    <xf numFmtId="0" fontId="12" fillId="5" borderId="36" xfId="0" applyFont="1" applyFill="1" applyBorder="1" applyAlignment="1">
      <alignment vertical="center"/>
    </xf>
    <xf numFmtId="0" fontId="12" fillId="5" borderId="37"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9" fontId="8" fillId="0" borderId="64" xfId="0" applyNumberFormat="1" applyFont="1" applyBorder="1" applyAlignment="1" applyProtection="1">
      <alignment vertical="center"/>
      <protection hidden="1"/>
    </xf>
    <xf numFmtId="0" fontId="0" fillId="2" borderId="116" xfId="0" applyFill="1" applyBorder="1"/>
    <xf numFmtId="0" fontId="0" fillId="2" borderId="117" xfId="0" applyFill="1" applyBorder="1"/>
    <xf numFmtId="0" fontId="0" fillId="2" borderId="118" xfId="0" applyFill="1" applyBorder="1"/>
    <xf numFmtId="0" fontId="0" fillId="2" borderId="119" xfId="0" applyFill="1" applyBorder="1"/>
    <xf numFmtId="0" fontId="0" fillId="2" borderId="120" xfId="0" applyFill="1" applyBorder="1"/>
    <xf numFmtId="0" fontId="0" fillId="2" borderId="0" xfId="0" applyFill="1" applyBorder="1" applyAlignment="1">
      <alignment vertical="center" wrapText="1"/>
    </xf>
    <xf numFmtId="0" fontId="0" fillId="2" borderId="121" xfId="0" applyFill="1" applyBorder="1"/>
    <xf numFmtId="0" fontId="0" fillId="2" borderId="122" xfId="0" applyFill="1" applyBorder="1"/>
    <xf numFmtId="0" fontId="0" fillId="2" borderId="123" xfId="0" applyFill="1" applyBorder="1"/>
    <xf numFmtId="0" fontId="21" fillId="2" borderId="0" xfId="0" applyFont="1" applyFill="1" applyBorder="1" applyAlignment="1">
      <alignment vertical="center" wrapText="1"/>
    </xf>
    <xf numFmtId="0" fontId="21" fillId="2" borderId="17" xfId="0" applyFont="1" applyFill="1" applyBorder="1" applyAlignment="1">
      <alignment vertical="center" wrapText="1"/>
    </xf>
    <xf numFmtId="0" fontId="21" fillId="2" borderId="18" xfId="0" applyFont="1" applyFill="1" applyBorder="1" applyAlignment="1">
      <alignment vertical="center" wrapText="1"/>
    </xf>
    <xf numFmtId="0" fontId="21" fillId="2" borderId="23" xfId="0" applyFont="1" applyFill="1" applyBorder="1" applyAlignment="1">
      <alignment vertical="center" wrapText="1"/>
    </xf>
    <xf numFmtId="0" fontId="21" fillId="2" borderId="24" xfId="0" applyFont="1" applyFill="1" applyBorder="1" applyAlignment="1">
      <alignment vertical="center" wrapText="1"/>
    </xf>
    <xf numFmtId="0" fontId="1" fillId="2" borderId="39" xfId="0" applyFont="1" applyFill="1" applyBorder="1"/>
    <xf numFmtId="0" fontId="1" fillId="2" borderId="72" xfId="0" applyFont="1" applyFill="1" applyBorder="1"/>
    <xf numFmtId="0" fontId="1" fillId="2" borderId="34" xfId="0" applyFont="1" applyFill="1" applyBorder="1"/>
    <xf numFmtId="9" fontId="1" fillId="2" borderId="39" xfId="0" applyNumberFormat="1" applyFont="1" applyFill="1" applyBorder="1"/>
    <xf numFmtId="9" fontId="1" fillId="2" borderId="0" xfId="0" applyNumberFormat="1" applyFont="1" applyFill="1" applyBorder="1"/>
    <xf numFmtId="0" fontId="23" fillId="2" borderId="0" xfId="0" applyFont="1" applyFill="1"/>
    <xf numFmtId="0" fontId="23" fillId="2" borderId="0" xfId="0" applyFont="1" applyFill="1" applyBorder="1"/>
    <xf numFmtId="0" fontId="23" fillId="2" borderId="42" xfId="0" applyFont="1" applyFill="1" applyBorder="1"/>
    <xf numFmtId="0" fontId="23" fillId="2" borderId="47" xfId="0" applyFont="1" applyFill="1" applyBorder="1"/>
    <xf numFmtId="0" fontId="23" fillId="2" borderId="48" xfId="0" applyFont="1" applyFill="1" applyBorder="1"/>
    <xf numFmtId="0" fontId="23" fillId="2" borderId="34" xfId="0" applyFont="1" applyFill="1" applyBorder="1"/>
    <xf numFmtId="0" fontId="23" fillId="2" borderId="61" xfId="0" applyFont="1" applyFill="1" applyBorder="1"/>
    <xf numFmtId="0" fontId="1" fillId="2" borderId="40" xfId="0" applyFont="1" applyFill="1" applyBorder="1"/>
    <xf numFmtId="0" fontId="1" fillId="2" borderId="42" xfId="0" applyFont="1" applyFill="1" applyBorder="1"/>
    <xf numFmtId="0" fontId="1" fillId="2" borderId="61" xfId="0" applyFont="1" applyFill="1" applyBorder="1"/>
    <xf numFmtId="0" fontId="1" fillId="2" borderId="47" xfId="0" applyFont="1" applyFill="1" applyBorder="1"/>
    <xf numFmtId="0" fontId="1" fillId="2" borderId="48" xfId="0" applyFont="1" applyFill="1" applyBorder="1"/>
    <xf numFmtId="0" fontId="1" fillId="2" borderId="0" xfId="0" applyFont="1" applyFill="1" applyProtection="1">
      <protection hidden="1"/>
    </xf>
    <xf numFmtId="9" fontId="1" fillId="2" borderId="0" xfId="0" applyNumberFormat="1" applyFont="1" applyFill="1" applyProtection="1">
      <protection hidden="1"/>
    </xf>
    <xf numFmtId="0" fontId="23" fillId="3" borderId="0" xfId="0" applyFont="1" applyFill="1"/>
    <xf numFmtId="9" fontId="23" fillId="3" borderId="0" xfId="0" applyNumberFormat="1" applyFont="1" applyFill="1"/>
    <xf numFmtId="0" fontId="18" fillId="0" borderId="0" xfId="4" applyFont="1" applyProtection="1">
      <protection hidden="1"/>
    </xf>
    <xf numFmtId="164" fontId="31" fillId="0" borderId="0" xfId="1" applyNumberFormat="1" applyFont="1" applyFill="1" applyBorder="1" applyAlignment="1" applyProtection="1">
      <alignment horizontal="center"/>
      <protection hidden="1"/>
    </xf>
    <xf numFmtId="164" fontId="8" fillId="0" borderId="64" xfId="0" applyNumberFormat="1" applyFont="1" applyBorder="1" applyAlignment="1">
      <alignment vertical="center"/>
    </xf>
    <xf numFmtId="164" fontId="8" fillId="0" borderId="66" xfId="0" applyNumberFormat="1" applyFont="1" applyBorder="1" applyAlignment="1">
      <alignment vertical="center"/>
    </xf>
    <xf numFmtId="0" fontId="26" fillId="0" borderId="0" xfId="0" applyFont="1" applyProtection="1">
      <protection hidden="1"/>
    </xf>
    <xf numFmtId="164" fontId="26" fillId="0" borderId="0" xfId="1" applyNumberFormat="1" applyFont="1" applyProtection="1">
      <protection hidden="1"/>
    </xf>
    <xf numFmtId="0" fontId="26" fillId="14" borderId="0" xfId="0" applyFont="1" applyFill="1" applyProtection="1">
      <protection hidden="1"/>
    </xf>
    <xf numFmtId="0" fontId="26" fillId="11" borderId="158"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9" fillId="11" borderId="158" xfId="0"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center" vertical="center"/>
      <protection hidden="1"/>
    </xf>
    <xf numFmtId="0" fontId="26" fillId="11" borderId="158" xfId="0" applyFont="1" applyFill="1" applyBorder="1" applyAlignment="1" applyProtection="1">
      <alignment vertical="center" wrapText="1"/>
      <protection hidden="1"/>
    </xf>
    <xf numFmtId="164" fontId="30" fillId="11" borderId="158" xfId="0" applyNumberFormat="1" applyFont="1" applyFill="1" applyBorder="1" applyAlignment="1" applyProtection="1">
      <alignment horizontal="center" vertical="center" wrapText="1"/>
      <protection hidden="1"/>
    </xf>
    <xf numFmtId="164" fontId="30" fillId="11" borderId="158" xfId="1" applyNumberFormat="1"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left" vertical="center" wrapText="1"/>
      <protection hidden="1"/>
    </xf>
    <xf numFmtId="0" fontId="29"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center" vertical="center"/>
      <protection hidden="1"/>
    </xf>
    <xf numFmtId="0" fontId="26" fillId="11" borderId="95" xfId="0" applyFont="1" applyFill="1" applyBorder="1" applyAlignment="1" applyProtection="1">
      <alignment vertical="center" wrapText="1"/>
      <protection hidden="1"/>
    </xf>
    <xf numFmtId="164" fontId="30" fillId="11" borderId="95" xfId="0" applyNumberFormat="1" applyFont="1" applyFill="1" applyBorder="1" applyAlignment="1" applyProtection="1">
      <alignment horizontal="center" vertical="center" wrapText="1"/>
      <protection hidden="1"/>
    </xf>
    <xf numFmtId="164" fontId="30" fillId="11" borderId="95" xfId="1" applyNumberFormat="1"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left" vertical="center" wrapText="1"/>
      <protection hidden="1"/>
    </xf>
    <xf numFmtId="164" fontId="26" fillId="14" borderId="0" xfId="1" applyNumberFormat="1" applyFont="1" applyFill="1" applyProtection="1">
      <protection hidden="1"/>
    </xf>
    <xf numFmtId="164" fontId="26" fillId="0" borderId="0" xfId="1" applyNumberFormat="1" applyFont="1" applyFill="1" applyProtection="1">
      <protection hidden="1"/>
    </xf>
    <xf numFmtId="0" fontId="26" fillId="8" borderId="0" xfId="0" applyFont="1" applyFill="1" applyProtection="1">
      <protection hidden="1"/>
    </xf>
    <xf numFmtId="0" fontId="26"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left" vertical="center" wrapText="1"/>
      <protection hidden="1"/>
    </xf>
    <xf numFmtId="0" fontId="29"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center" vertical="center"/>
      <protection hidden="1"/>
    </xf>
    <xf numFmtId="0" fontId="26" fillId="11" borderId="164" xfId="0" applyFont="1" applyFill="1" applyBorder="1" applyAlignment="1" applyProtection="1">
      <alignment vertical="center" wrapText="1"/>
      <protection hidden="1"/>
    </xf>
    <xf numFmtId="164" fontId="30" fillId="11" borderId="164" xfId="0" applyNumberFormat="1" applyFont="1" applyFill="1" applyBorder="1" applyAlignment="1" applyProtection="1">
      <alignment horizontal="center" vertical="center" wrapText="1"/>
      <protection hidden="1"/>
    </xf>
    <xf numFmtId="164" fontId="30" fillId="11" borderId="164" xfId="1" applyNumberFormat="1" applyFont="1" applyFill="1" applyBorder="1" applyAlignment="1" applyProtection="1">
      <alignment horizontal="center" vertical="center" wrapText="1"/>
      <protection hidden="1"/>
    </xf>
    <xf numFmtId="0" fontId="26" fillId="11" borderId="165" xfId="0" applyFont="1" applyFill="1" applyBorder="1" applyAlignment="1" applyProtection="1">
      <alignment horizontal="left" vertical="center" wrapText="1"/>
      <protection hidden="1"/>
    </xf>
    <xf numFmtId="164" fontId="26" fillId="0" borderId="0" xfId="1" applyNumberFormat="1" applyFont="1" applyBorder="1" applyProtection="1">
      <protection hidden="1"/>
    </xf>
    <xf numFmtId="0" fontId="26"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vertical="center" wrapText="1"/>
      <protection hidden="1"/>
    </xf>
    <xf numFmtId="0" fontId="29"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horizontal="center" vertical="center"/>
      <protection hidden="1"/>
    </xf>
    <xf numFmtId="164" fontId="30" fillId="11" borderId="97" xfId="0" applyNumberFormat="1" applyFont="1" applyFill="1" applyBorder="1" applyAlignment="1" applyProtection="1">
      <alignment horizontal="center" vertical="center" wrapText="1"/>
      <protection hidden="1"/>
    </xf>
    <xf numFmtId="164" fontId="30" fillId="11" borderId="97" xfId="1" applyNumberFormat="1" applyFont="1" applyFill="1" applyBorder="1" applyAlignment="1" applyProtection="1">
      <alignment horizontal="center" vertical="center" wrapText="1"/>
      <protection hidden="1"/>
    </xf>
    <xf numFmtId="0" fontId="26" fillId="11" borderId="167" xfId="0" applyFont="1" applyFill="1" applyBorder="1" applyAlignment="1" applyProtection="1">
      <alignment horizontal="left" vertical="center" wrapText="1"/>
      <protection hidden="1"/>
    </xf>
    <xf numFmtId="0" fontId="26" fillId="9" borderId="169" xfId="0" applyFont="1" applyFill="1" applyBorder="1" applyAlignment="1" applyProtection="1">
      <alignment horizontal="center" vertical="center" wrapText="1"/>
      <protection hidden="1"/>
    </xf>
    <xf numFmtId="0" fontId="26" fillId="9" borderId="169" xfId="0" applyFont="1" applyFill="1" applyBorder="1" applyAlignment="1" applyProtection="1">
      <alignment vertical="center" wrapText="1"/>
      <protection hidden="1"/>
    </xf>
    <xf numFmtId="0" fontId="29" fillId="9" borderId="169"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wrapText="1"/>
      <protection hidden="1"/>
    </xf>
    <xf numFmtId="0" fontId="26" fillId="9" borderId="169" xfId="0" applyFont="1" applyFill="1" applyBorder="1" applyAlignment="1" applyProtection="1">
      <alignment horizontal="center" vertical="center"/>
      <protection hidden="1"/>
    </xf>
    <xf numFmtId="164" fontId="30" fillId="9" borderId="169" xfId="0" applyNumberFormat="1" applyFont="1" applyFill="1" applyBorder="1" applyAlignment="1" applyProtection="1">
      <alignment horizontal="center" vertical="center" wrapText="1"/>
      <protection hidden="1"/>
    </xf>
    <xf numFmtId="164" fontId="30" fillId="9" borderId="169" xfId="1" applyNumberFormat="1" applyFont="1" applyFill="1" applyBorder="1" applyAlignment="1" applyProtection="1">
      <alignment horizontal="center" vertical="center" wrapText="1"/>
      <protection hidden="1"/>
    </xf>
    <xf numFmtId="0" fontId="26" fillId="9" borderId="170" xfId="0" applyFont="1" applyFill="1" applyBorder="1" applyAlignment="1" applyProtection="1">
      <alignment horizontal="left" vertical="center" wrapText="1"/>
      <protection hidden="1"/>
    </xf>
    <xf numFmtId="0" fontId="26"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vertical="center" wrapText="1"/>
      <protection hidden="1"/>
    </xf>
    <xf numFmtId="0" fontId="29"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horizontal="center" vertical="center"/>
      <protection hidden="1"/>
    </xf>
    <xf numFmtId="164" fontId="30" fillId="9" borderId="164" xfId="0" applyNumberFormat="1" applyFont="1" applyFill="1" applyBorder="1" applyAlignment="1" applyProtection="1">
      <alignment horizontal="center" vertical="center" wrapText="1"/>
      <protection hidden="1"/>
    </xf>
    <xf numFmtId="164" fontId="30" fillId="9" borderId="164" xfId="1" applyNumberFormat="1" applyFont="1" applyFill="1" applyBorder="1" applyAlignment="1" applyProtection="1">
      <alignment horizontal="center" vertical="center" wrapText="1"/>
      <protection hidden="1"/>
    </xf>
    <xf numFmtId="0" fontId="26" fillId="9" borderId="165" xfId="0" applyFont="1" applyFill="1" applyBorder="1" applyAlignment="1" applyProtection="1">
      <alignment horizontal="left" vertical="center" wrapText="1"/>
      <protection hidden="1"/>
    </xf>
    <xf numFmtId="0" fontId="26"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vertical="center" wrapText="1"/>
      <protection hidden="1"/>
    </xf>
    <xf numFmtId="0" fontId="29"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horizontal="center" vertical="center"/>
      <protection hidden="1"/>
    </xf>
    <xf numFmtId="164" fontId="30" fillId="9" borderId="95" xfId="0" applyNumberFormat="1" applyFont="1" applyFill="1" applyBorder="1" applyAlignment="1" applyProtection="1">
      <alignment horizontal="center" vertical="center" wrapText="1"/>
      <protection hidden="1"/>
    </xf>
    <xf numFmtId="164" fontId="30" fillId="9" borderId="95" xfId="1" applyNumberFormat="1" applyFont="1" applyFill="1" applyBorder="1" applyAlignment="1" applyProtection="1">
      <alignment horizontal="center" vertical="center" wrapText="1"/>
      <protection hidden="1"/>
    </xf>
    <xf numFmtId="0" fontId="26" fillId="9" borderId="161" xfId="0" applyFont="1" applyFill="1" applyBorder="1" applyAlignment="1" applyProtection="1">
      <alignment horizontal="left" vertical="center" wrapText="1"/>
      <protection hidden="1"/>
    </xf>
    <xf numFmtId="0" fontId="26"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vertical="center" wrapText="1"/>
      <protection hidden="1"/>
    </xf>
    <xf numFmtId="0" fontId="29"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horizontal="center" vertical="center"/>
      <protection hidden="1"/>
    </xf>
    <xf numFmtId="164" fontId="30" fillId="9" borderId="171" xfId="0" applyNumberFormat="1" applyFont="1" applyFill="1" applyBorder="1" applyAlignment="1" applyProtection="1">
      <alignment horizontal="center" vertical="center" wrapText="1"/>
      <protection hidden="1"/>
    </xf>
    <xf numFmtId="164" fontId="30" fillId="9" borderId="171" xfId="1" applyNumberFormat="1" applyFont="1" applyFill="1" applyBorder="1" applyAlignment="1" applyProtection="1">
      <alignment horizontal="center" vertical="center" wrapText="1"/>
      <protection hidden="1"/>
    </xf>
    <xf numFmtId="0" fontId="26" fillId="9" borderId="172" xfId="0" applyFont="1" applyFill="1" applyBorder="1" applyAlignment="1" applyProtection="1">
      <alignment horizontal="left" vertical="center" wrapText="1"/>
      <protection hidden="1"/>
    </xf>
    <xf numFmtId="9" fontId="26" fillId="0" borderId="0" xfId="1" applyFont="1" applyProtection="1">
      <protection hidden="1"/>
    </xf>
    <xf numFmtId="0" fontId="26"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vertical="center" wrapText="1"/>
      <protection hidden="1"/>
    </xf>
    <xf numFmtId="0" fontId="29"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horizontal="center" vertical="center"/>
      <protection hidden="1"/>
    </xf>
    <xf numFmtId="164" fontId="30" fillId="9" borderId="173" xfId="0" applyNumberFormat="1" applyFont="1" applyFill="1" applyBorder="1" applyAlignment="1" applyProtection="1">
      <alignment horizontal="center" vertical="center" wrapText="1"/>
      <protection hidden="1"/>
    </xf>
    <xf numFmtId="164" fontId="30" fillId="9" borderId="173" xfId="1" applyNumberFormat="1" applyFont="1" applyFill="1" applyBorder="1" applyAlignment="1" applyProtection="1">
      <alignment horizontal="center" vertical="center" wrapText="1"/>
      <protection hidden="1"/>
    </xf>
    <xf numFmtId="0" fontId="26" fillId="9" borderId="174" xfId="0" applyFont="1" applyFill="1" applyBorder="1" applyAlignment="1" applyProtection="1">
      <alignment horizontal="left" vertical="center" wrapText="1"/>
      <protection hidden="1"/>
    </xf>
    <xf numFmtId="9" fontId="26" fillId="14" borderId="0" xfId="1" applyFont="1" applyFill="1" applyAlignment="1" applyProtection="1">
      <alignment vertical="center"/>
      <protection hidden="1"/>
    </xf>
    <xf numFmtId="0" fontId="26" fillId="9" borderId="97" xfId="0" applyFont="1" applyFill="1" applyBorder="1" applyAlignment="1" applyProtection="1">
      <alignment vertical="center" wrapText="1"/>
      <protection hidden="1"/>
    </xf>
    <xf numFmtId="0" fontId="29" fillId="9" borderId="97"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protection hidden="1"/>
    </xf>
    <xf numFmtId="164" fontId="30" fillId="9" borderId="97" xfId="0" applyNumberFormat="1" applyFont="1" applyFill="1" applyBorder="1" applyAlignment="1" applyProtection="1">
      <alignment horizontal="center" vertical="center" wrapText="1"/>
      <protection hidden="1"/>
    </xf>
    <xf numFmtId="164" fontId="30" fillId="9" borderId="97" xfId="1" applyNumberFormat="1" applyFont="1" applyFill="1" applyBorder="1" applyAlignment="1" applyProtection="1">
      <alignment horizontal="center" vertical="center" wrapText="1"/>
      <protection hidden="1"/>
    </xf>
    <xf numFmtId="0" fontId="26" fillId="9" borderId="167" xfId="0" applyFont="1" applyFill="1" applyBorder="1" applyAlignment="1" applyProtection="1">
      <alignment horizontal="left" vertical="center" wrapText="1"/>
      <protection hidden="1"/>
    </xf>
    <xf numFmtId="0" fontId="26" fillId="12" borderId="169" xfId="0" applyFont="1" applyFill="1" applyBorder="1" applyAlignment="1" applyProtection="1">
      <alignment horizontal="center" vertical="center" wrapText="1"/>
      <protection hidden="1"/>
    </xf>
    <xf numFmtId="0" fontId="26" fillId="12" borderId="169" xfId="0" applyFont="1" applyFill="1" applyBorder="1" applyAlignment="1" applyProtection="1">
      <alignment vertical="center" wrapText="1"/>
      <protection hidden="1"/>
    </xf>
    <xf numFmtId="0" fontId="29" fillId="12" borderId="169"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protection hidden="1"/>
    </xf>
    <xf numFmtId="164" fontId="30" fillId="12" borderId="169" xfId="0" applyNumberFormat="1" applyFont="1" applyFill="1" applyBorder="1" applyAlignment="1" applyProtection="1">
      <alignment horizontal="center" vertical="center" wrapText="1"/>
      <protection hidden="1"/>
    </xf>
    <xf numFmtId="164" fontId="30" fillId="12" borderId="169" xfId="1" applyNumberFormat="1" applyFont="1" applyFill="1" applyBorder="1" applyAlignment="1" applyProtection="1">
      <alignment horizontal="center" vertical="center" wrapText="1"/>
      <protection hidden="1"/>
    </xf>
    <xf numFmtId="0" fontId="26" fillId="12" borderId="170" xfId="0" applyFont="1" applyFill="1" applyBorder="1" applyAlignment="1" applyProtection="1">
      <alignment horizontal="left" vertical="center" wrapText="1"/>
      <protection hidden="1"/>
    </xf>
    <xf numFmtId="0" fontId="26"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vertical="center" wrapText="1"/>
      <protection hidden="1"/>
    </xf>
    <xf numFmtId="0" fontId="29"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horizontal="center" vertical="center"/>
      <protection hidden="1"/>
    </xf>
    <xf numFmtId="164" fontId="30" fillId="12" borderId="95" xfId="0" applyNumberFormat="1" applyFont="1" applyFill="1" applyBorder="1" applyAlignment="1" applyProtection="1">
      <alignment horizontal="center" vertical="center" wrapText="1"/>
      <protection hidden="1"/>
    </xf>
    <xf numFmtId="164" fontId="30" fillId="12" borderId="95" xfId="1" applyNumberFormat="1" applyFont="1" applyFill="1" applyBorder="1" applyAlignment="1" applyProtection="1">
      <alignment horizontal="center" vertical="center" wrapText="1"/>
      <protection hidden="1"/>
    </xf>
    <xf numFmtId="0" fontId="26" fillId="12" borderId="161" xfId="0" applyFont="1" applyFill="1" applyBorder="1" applyAlignment="1" applyProtection="1">
      <alignment horizontal="left" vertical="center" wrapText="1"/>
      <protection hidden="1"/>
    </xf>
    <xf numFmtId="0" fontId="26"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vertical="center" wrapText="1"/>
      <protection hidden="1"/>
    </xf>
    <xf numFmtId="0" fontId="29"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horizontal="center" vertical="center"/>
      <protection hidden="1"/>
    </xf>
    <xf numFmtId="164" fontId="30" fillId="12" borderId="171" xfId="0" applyNumberFormat="1" applyFont="1" applyFill="1" applyBorder="1" applyAlignment="1" applyProtection="1">
      <alignment horizontal="center" vertical="center" wrapText="1"/>
      <protection hidden="1"/>
    </xf>
    <xf numFmtId="164" fontId="30" fillId="12" borderId="171" xfId="1" applyNumberFormat="1" applyFont="1" applyFill="1" applyBorder="1" applyAlignment="1" applyProtection="1">
      <alignment horizontal="center" vertical="center" wrapText="1"/>
      <protection hidden="1"/>
    </xf>
    <xf numFmtId="0" fontId="26" fillId="12" borderId="172" xfId="0" applyFont="1" applyFill="1" applyBorder="1" applyAlignment="1" applyProtection="1">
      <alignment horizontal="left" vertical="center" wrapText="1"/>
      <protection hidden="1"/>
    </xf>
    <xf numFmtId="0" fontId="26" fillId="12" borderId="97" xfId="0" applyFont="1" applyFill="1" applyBorder="1" applyAlignment="1" applyProtection="1">
      <alignment vertical="center" wrapText="1"/>
      <protection hidden="1"/>
    </xf>
    <xf numFmtId="0" fontId="29" fillId="12" borderId="97"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protection hidden="1"/>
    </xf>
    <xf numFmtId="164" fontId="30" fillId="12" borderId="97" xfId="0" applyNumberFormat="1" applyFont="1" applyFill="1" applyBorder="1" applyAlignment="1" applyProtection="1">
      <alignment horizontal="center" vertical="center" wrapText="1"/>
      <protection hidden="1"/>
    </xf>
    <xf numFmtId="164" fontId="30" fillId="12" borderId="97" xfId="1" applyNumberFormat="1" applyFont="1" applyFill="1" applyBorder="1" applyAlignment="1" applyProtection="1">
      <alignment horizontal="center" vertical="center" wrapText="1"/>
      <protection hidden="1"/>
    </xf>
    <xf numFmtId="0" fontId="26" fillId="12" borderId="167" xfId="0" applyFont="1" applyFill="1" applyBorder="1" applyAlignment="1" applyProtection="1">
      <alignment horizontal="left" vertical="center" wrapText="1"/>
      <protection hidden="1"/>
    </xf>
    <xf numFmtId="0" fontId="26"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vertical="center" wrapText="1"/>
      <protection hidden="1"/>
    </xf>
    <xf numFmtId="0" fontId="29"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horizontal="center" vertical="center"/>
      <protection hidden="1"/>
    </xf>
    <xf numFmtId="164" fontId="30" fillId="12" borderId="164" xfId="0" applyNumberFormat="1" applyFont="1" applyFill="1" applyBorder="1" applyAlignment="1" applyProtection="1">
      <alignment horizontal="center" vertical="center" wrapText="1"/>
      <protection hidden="1"/>
    </xf>
    <xf numFmtId="164" fontId="30" fillId="12" borderId="164"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vertical="center" wrapText="1"/>
      <protection hidden="1"/>
    </xf>
    <xf numFmtId="0" fontId="29"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horizontal="center" vertical="center"/>
      <protection hidden="1"/>
    </xf>
    <xf numFmtId="164" fontId="30" fillId="12" borderId="173" xfId="0" applyNumberFormat="1" applyFont="1" applyFill="1" applyBorder="1" applyAlignment="1" applyProtection="1">
      <alignment horizontal="center" vertical="center" wrapText="1"/>
      <protection hidden="1"/>
    </xf>
    <xf numFmtId="164" fontId="30" fillId="12" borderId="173" xfId="1" applyNumberFormat="1" applyFont="1" applyFill="1" applyBorder="1" applyAlignment="1" applyProtection="1">
      <alignment horizontal="center" vertical="center" wrapText="1"/>
      <protection hidden="1"/>
    </xf>
    <xf numFmtId="0" fontId="26" fillId="12" borderId="174" xfId="0" applyFont="1" applyFill="1" applyBorder="1" applyAlignment="1" applyProtection="1">
      <alignment horizontal="left" vertical="center" wrapText="1"/>
      <protection hidden="1"/>
    </xf>
    <xf numFmtId="0" fontId="26" fillId="12" borderId="102" xfId="0" applyFont="1" applyFill="1" applyBorder="1" applyAlignment="1" applyProtection="1">
      <alignment vertical="center" wrapText="1"/>
      <protection hidden="1"/>
    </xf>
    <xf numFmtId="0" fontId="29" fillId="12" borderId="100" xfId="0" applyFont="1" applyFill="1" applyBorder="1" applyAlignment="1" applyProtection="1">
      <alignment horizontal="center" vertical="center" wrapText="1"/>
      <protection hidden="1"/>
    </xf>
    <xf numFmtId="164" fontId="30" fillId="12" borderId="175"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vertical="center" wrapText="1"/>
      <protection hidden="1"/>
    </xf>
    <xf numFmtId="0" fontId="26" fillId="12" borderId="0" xfId="0" applyFont="1" applyFill="1" applyBorder="1" applyAlignment="1" applyProtection="1">
      <alignment vertical="center" wrapText="1"/>
      <protection hidden="1"/>
    </xf>
    <xf numFmtId="164" fontId="30" fillId="12" borderId="101"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horizontal="center" vertical="center" wrapText="1"/>
      <protection hidden="1"/>
    </xf>
    <xf numFmtId="0" fontId="26" fillId="12" borderId="96" xfId="0" applyFont="1" applyFill="1" applyBorder="1" applyAlignment="1" applyProtection="1">
      <alignment vertical="center" wrapText="1"/>
      <protection hidden="1"/>
    </xf>
    <xf numFmtId="0" fontId="26" fillId="12" borderId="56" xfId="0" applyFont="1" applyFill="1" applyBorder="1" applyAlignment="1" applyProtection="1">
      <alignment vertical="center" wrapText="1"/>
      <protection hidden="1"/>
    </xf>
    <xf numFmtId="0" fontId="26" fillId="12" borderId="99" xfId="0" applyFont="1" applyFill="1" applyBorder="1" applyAlignment="1" applyProtection="1">
      <alignment horizontal="center" vertical="center"/>
      <protection hidden="1"/>
    </xf>
    <xf numFmtId="164" fontId="30" fillId="12" borderId="176" xfId="1" applyNumberFormat="1"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left" vertical="center" wrapText="1"/>
      <protection hidden="1"/>
    </xf>
    <xf numFmtId="0" fontId="26" fillId="13" borderId="169" xfId="0" applyFont="1" applyFill="1" applyBorder="1" applyAlignment="1" applyProtection="1">
      <alignment horizontal="center" vertical="center" wrapText="1"/>
      <protection hidden="1"/>
    </xf>
    <xf numFmtId="0" fontId="26" fillId="13" borderId="169" xfId="0" applyFont="1" applyFill="1" applyBorder="1" applyAlignment="1" applyProtection="1">
      <alignment vertical="center" wrapText="1"/>
      <protection hidden="1"/>
    </xf>
    <xf numFmtId="0" fontId="29" fillId="13" borderId="169" xfId="0" applyFont="1" applyFill="1" applyBorder="1" applyAlignment="1" applyProtection="1">
      <alignment horizontal="center" vertical="center" wrapText="1"/>
      <protection hidden="1"/>
    </xf>
    <xf numFmtId="0" fontId="26" fillId="13" borderId="97" xfId="0" applyFont="1" applyFill="1" applyBorder="1" applyAlignment="1" applyProtection="1">
      <alignment horizontal="center" vertical="center" wrapText="1"/>
      <protection hidden="1"/>
    </xf>
    <xf numFmtId="0" fontId="26" fillId="13" borderId="169" xfId="0" applyFont="1" applyFill="1" applyBorder="1" applyAlignment="1" applyProtection="1">
      <alignment horizontal="center" vertical="center"/>
      <protection hidden="1"/>
    </xf>
    <xf numFmtId="164" fontId="30" fillId="13" borderId="169" xfId="0" applyNumberFormat="1" applyFont="1" applyFill="1" applyBorder="1" applyAlignment="1" applyProtection="1">
      <alignment horizontal="center" vertical="center" wrapText="1"/>
      <protection hidden="1"/>
    </xf>
    <xf numFmtId="164" fontId="30" fillId="13" borderId="169" xfId="1" applyNumberFormat="1" applyFont="1" applyFill="1" applyBorder="1" applyAlignment="1" applyProtection="1">
      <alignment horizontal="center" vertical="center" wrapText="1"/>
      <protection hidden="1"/>
    </xf>
    <xf numFmtId="0" fontId="26" fillId="13" borderId="170" xfId="0" applyFont="1" applyFill="1" applyBorder="1" applyAlignment="1" applyProtection="1">
      <alignment horizontal="left" vertical="center" wrapText="1"/>
      <protection hidden="1"/>
    </xf>
    <xf numFmtId="0" fontId="26" fillId="13" borderId="96" xfId="0" applyFont="1" applyFill="1" applyBorder="1" applyAlignment="1" applyProtection="1">
      <alignment horizontal="center" vertical="center" wrapText="1"/>
      <protection hidden="1"/>
    </xf>
    <xf numFmtId="0" fontId="26" fillId="13" borderId="96" xfId="0" applyFont="1" applyFill="1" applyBorder="1" applyAlignment="1" applyProtection="1">
      <alignment vertical="center" wrapText="1"/>
      <protection hidden="1"/>
    </xf>
    <xf numFmtId="0" fontId="29" fillId="13" borderId="96" xfId="0" applyFont="1" applyFill="1" applyBorder="1" applyAlignment="1" applyProtection="1">
      <alignment horizontal="center" vertical="center" wrapText="1"/>
      <protection hidden="1"/>
    </xf>
    <xf numFmtId="0" fontId="26" fillId="13" borderId="164" xfId="0" applyFont="1" applyFill="1" applyBorder="1" applyAlignment="1" applyProtection="1">
      <alignment horizontal="center" vertical="center" wrapText="1"/>
      <protection hidden="1"/>
    </xf>
    <xf numFmtId="0" fontId="26" fillId="13" borderId="96" xfId="0" applyFont="1" applyFill="1" applyBorder="1" applyAlignment="1" applyProtection="1">
      <alignment horizontal="center" vertical="center"/>
      <protection hidden="1"/>
    </xf>
    <xf numFmtId="164" fontId="30" fillId="13" borderId="96" xfId="0" applyNumberFormat="1" applyFont="1" applyFill="1" applyBorder="1" applyAlignment="1" applyProtection="1">
      <alignment horizontal="center" vertical="center" wrapText="1"/>
      <protection hidden="1"/>
    </xf>
    <xf numFmtId="164" fontId="30" fillId="13" borderId="96" xfId="1" applyNumberFormat="1" applyFont="1" applyFill="1" applyBorder="1" applyAlignment="1" applyProtection="1">
      <alignment horizontal="center" vertical="center" wrapText="1"/>
      <protection hidden="1"/>
    </xf>
    <xf numFmtId="0" fontId="26" fillId="13" borderId="177" xfId="0" applyFont="1" applyFill="1" applyBorder="1" applyAlignment="1" applyProtection="1">
      <alignment horizontal="left" vertical="center" wrapText="1"/>
      <protection hidden="1"/>
    </xf>
    <xf numFmtId="0" fontId="26" fillId="7" borderId="0" xfId="0" applyFont="1" applyFill="1" applyProtection="1">
      <protection hidden="1"/>
    </xf>
    <xf numFmtId="0" fontId="26" fillId="13" borderId="154" xfId="0" applyFont="1" applyFill="1" applyBorder="1" applyAlignment="1" applyProtection="1">
      <alignment horizontal="center" vertical="center" wrapText="1"/>
      <protection hidden="1"/>
    </xf>
    <xf numFmtId="0" fontId="26" fillId="13" borderId="180" xfId="0" applyFont="1" applyFill="1" applyBorder="1" applyAlignment="1" applyProtection="1">
      <alignment vertical="center" wrapText="1"/>
      <protection hidden="1"/>
    </xf>
    <xf numFmtId="0" fontId="26" fillId="13" borderId="154" xfId="0" applyFont="1" applyFill="1" applyBorder="1" applyAlignment="1" applyProtection="1">
      <alignment vertical="center" wrapText="1"/>
      <protection hidden="1"/>
    </xf>
    <xf numFmtId="0" fontId="29" fillId="13" borderId="180" xfId="0" applyFont="1" applyFill="1" applyBorder="1" applyAlignment="1" applyProtection="1">
      <alignment horizontal="center" vertical="center" wrapText="1"/>
      <protection hidden="1"/>
    </xf>
    <xf numFmtId="0" fontId="26" fillId="13" borderId="181" xfId="0" applyFont="1" applyFill="1" applyBorder="1" applyAlignment="1" applyProtection="1">
      <alignment horizontal="center" vertical="center" wrapText="1"/>
      <protection hidden="1"/>
    </xf>
    <xf numFmtId="0" fontId="26" fillId="13" borderId="154" xfId="0" applyFont="1" applyFill="1" applyBorder="1" applyAlignment="1" applyProtection="1">
      <alignment horizontal="center" vertical="center"/>
      <protection hidden="1"/>
    </xf>
    <xf numFmtId="0" fontId="26" fillId="13" borderId="47" xfId="0" applyFont="1" applyFill="1" applyBorder="1" applyAlignment="1" applyProtection="1">
      <alignment vertical="center" wrapText="1"/>
      <protection hidden="1"/>
    </xf>
    <xf numFmtId="164" fontId="30" fillId="13" borderId="181" xfId="0" applyNumberFormat="1" applyFont="1" applyFill="1" applyBorder="1" applyAlignment="1" applyProtection="1">
      <alignment horizontal="center" vertical="center" wrapText="1"/>
      <protection hidden="1"/>
    </xf>
    <xf numFmtId="164" fontId="30" fillId="13" borderId="182" xfId="1" applyNumberFormat="1" applyFont="1" applyFill="1" applyBorder="1" applyAlignment="1" applyProtection="1">
      <alignment horizontal="center" vertical="center" wrapText="1"/>
      <protection hidden="1"/>
    </xf>
    <xf numFmtId="0" fontId="26" fillId="13" borderId="155"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4" xfId="0" applyFont="1" applyFill="1" applyBorder="1" applyAlignment="1">
      <alignment horizontal="center" vertical="center"/>
    </xf>
    <xf numFmtId="0" fontId="4" fillId="4" borderId="6" xfId="0" applyFont="1" applyFill="1" applyBorder="1" applyAlignment="1">
      <alignment horizontal="center" vertical="center"/>
    </xf>
    <xf numFmtId="0" fontId="0" fillId="4" borderId="5" xfId="0" applyFill="1" applyBorder="1" applyAlignment="1">
      <alignment horizontal="center" vertical="center"/>
    </xf>
    <xf numFmtId="0" fontId="0" fillId="4" borderId="25" xfId="0" applyFill="1" applyBorder="1" applyAlignment="1">
      <alignment horizontal="center" vertical="center"/>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14" xfId="0" applyFill="1" applyBorder="1" applyAlignment="1">
      <alignment horizontal="center" vertical="center"/>
    </xf>
    <xf numFmtId="0" fontId="5" fillId="2" borderId="2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1" fillId="5" borderId="26"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21" fillId="2" borderId="142" xfId="0" applyFont="1" applyFill="1" applyBorder="1" applyAlignment="1">
      <alignment horizontal="left" vertical="center" wrapText="1"/>
    </xf>
    <xf numFmtId="0" fontId="21" fillId="2" borderId="143" xfId="0" applyFont="1" applyFill="1" applyBorder="1" applyAlignment="1">
      <alignment horizontal="left" vertical="center" wrapText="1"/>
    </xf>
    <xf numFmtId="0" fontId="21" fillId="2" borderId="144" xfId="0" applyFont="1" applyFill="1" applyBorder="1" applyAlignment="1">
      <alignment horizontal="left" vertical="center" wrapText="1"/>
    </xf>
    <xf numFmtId="0" fontId="21" fillId="2" borderId="145" xfId="0" applyFont="1" applyFill="1" applyBorder="1" applyAlignment="1">
      <alignment horizontal="left" vertical="center" wrapText="1"/>
    </xf>
    <xf numFmtId="0" fontId="21" fillId="2" borderId="146" xfId="0" applyFont="1" applyFill="1" applyBorder="1" applyAlignment="1">
      <alignment horizontal="left" vertical="center" wrapText="1"/>
    </xf>
    <xf numFmtId="0" fontId="21" fillId="2" borderId="147" xfId="0" applyFont="1" applyFill="1" applyBorder="1" applyAlignment="1">
      <alignment horizontal="left" vertical="center" wrapText="1"/>
    </xf>
    <xf numFmtId="0" fontId="21" fillId="2" borderId="136" xfId="0" applyFont="1" applyFill="1" applyBorder="1" applyAlignment="1">
      <alignment horizontal="left" vertical="center" wrapText="1"/>
    </xf>
    <xf numFmtId="0" fontId="21" fillId="2" borderId="137" xfId="0" applyFont="1" applyFill="1" applyBorder="1" applyAlignment="1">
      <alignment horizontal="left" vertical="center" wrapText="1"/>
    </xf>
    <xf numFmtId="0" fontId="21" fillId="2" borderId="138" xfId="0" applyFont="1" applyFill="1" applyBorder="1" applyAlignment="1">
      <alignment horizontal="left" vertical="center" wrapText="1"/>
    </xf>
    <xf numFmtId="0" fontId="21" fillId="2" borderId="139" xfId="0" applyFont="1" applyFill="1" applyBorder="1" applyAlignment="1">
      <alignment horizontal="left" vertical="center" wrapText="1"/>
    </xf>
    <xf numFmtId="0" fontId="21" fillId="2" borderId="140" xfId="0" applyFont="1" applyFill="1" applyBorder="1" applyAlignment="1">
      <alignment horizontal="left" vertical="center" wrapText="1"/>
    </xf>
    <xf numFmtId="0" fontId="21" fillId="2" borderId="141" xfId="0" applyFont="1" applyFill="1" applyBorder="1" applyAlignment="1">
      <alignment horizontal="left" vertical="center" wrapText="1"/>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2" fillId="3" borderId="28" xfId="0" applyFont="1" applyFill="1" applyBorder="1" applyAlignment="1">
      <alignment horizontal="center"/>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7" fillId="13" borderId="178" xfId="0" applyFont="1" applyFill="1" applyBorder="1" applyAlignment="1" applyProtection="1">
      <alignment horizontal="center" vertical="center" wrapText="1"/>
      <protection hidden="1"/>
    </xf>
    <xf numFmtId="0" fontId="27" fillId="13" borderId="153" xfId="0" applyFont="1" applyFill="1" applyBorder="1" applyAlignment="1" applyProtection="1">
      <alignment horizontal="center" vertical="center" wrapText="1"/>
      <protection hidden="1"/>
    </xf>
    <xf numFmtId="0" fontId="28" fillId="13" borderId="179" xfId="0" applyFont="1" applyFill="1" applyBorder="1" applyAlignment="1" applyProtection="1">
      <alignment horizontal="center" vertical="center" wrapText="1"/>
      <protection hidden="1"/>
    </xf>
    <xf numFmtId="0" fontId="28" fillId="13" borderId="154" xfId="0" applyFont="1" applyFill="1" applyBorder="1" applyAlignment="1" applyProtection="1">
      <alignment horizontal="center" vertical="center" wrapText="1"/>
      <protection hidden="1"/>
    </xf>
    <xf numFmtId="0" fontId="27" fillId="12" borderId="168" xfId="0" applyFont="1" applyFill="1" applyBorder="1" applyAlignment="1" applyProtection="1">
      <alignment horizontal="center" vertical="center" wrapText="1"/>
      <protection hidden="1"/>
    </xf>
    <xf numFmtId="0" fontId="27" fillId="12" borderId="160" xfId="0" applyFont="1" applyFill="1" applyBorder="1" applyAlignment="1" applyProtection="1">
      <alignment horizontal="center" vertical="center" wrapText="1"/>
      <protection hidden="1"/>
    </xf>
    <xf numFmtId="0" fontId="27" fillId="12" borderId="162" xfId="0" applyFont="1" applyFill="1" applyBorder="1" applyAlignment="1" applyProtection="1">
      <alignment horizontal="center" vertical="center" wrapText="1"/>
      <protection hidden="1"/>
    </xf>
    <xf numFmtId="0" fontId="28" fillId="12" borderId="169" xfId="0" applyFont="1" applyFill="1" applyBorder="1" applyAlignment="1" applyProtection="1">
      <alignment horizontal="center" vertical="center" wrapText="1"/>
      <protection hidden="1"/>
    </xf>
    <xf numFmtId="0" fontId="28" fillId="12" borderId="95" xfId="0" applyFont="1" applyFill="1" applyBorder="1" applyAlignment="1" applyProtection="1">
      <alignment horizontal="center" vertical="center" wrapText="1"/>
      <protection hidden="1"/>
    </xf>
    <xf numFmtId="0" fontId="28" fillId="12" borderId="164" xfId="0" applyFont="1" applyFill="1" applyBorder="1" applyAlignment="1" applyProtection="1">
      <alignment horizontal="center" vertical="center" wrapText="1"/>
      <protection hidden="1"/>
    </xf>
    <xf numFmtId="0" fontId="27" fillId="12" borderId="151" xfId="0" applyFont="1" applyFill="1" applyBorder="1" applyAlignment="1" applyProtection="1">
      <alignment horizontal="center" vertical="center" wrapText="1"/>
      <protection hidden="1"/>
    </xf>
    <xf numFmtId="0" fontId="28" fillId="12" borderId="97" xfId="0" applyFont="1" applyFill="1" applyBorder="1" applyAlignment="1" applyProtection="1">
      <alignment horizontal="center" vertical="center" wrapText="1"/>
      <protection hidden="1"/>
    </xf>
    <xf numFmtId="0" fontId="28" fillId="12" borderId="171" xfId="0" applyFont="1" applyFill="1" applyBorder="1" applyAlignment="1" applyProtection="1">
      <alignment horizontal="center" vertical="center" wrapText="1"/>
      <protection hidden="1"/>
    </xf>
    <xf numFmtId="0" fontId="28" fillId="12" borderId="100" xfId="0" applyFont="1" applyFill="1" applyBorder="1" applyAlignment="1" applyProtection="1">
      <alignment horizontal="center" vertical="center" wrapText="1"/>
      <protection hidden="1"/>
    </xf>
    <xf numFmtId="0" fontId="27" fillId="13" borderId="168" xfId="0" applyFont="1" applyFill="1" applyBorder="1" applyAlignment="1" applyProtection="1">
      <alignment horizontal="center" vertical="center" wrapText="1"/>
      <protection hidden="1"/>
    </xf>
    <xf numFmtId="0" fontId="27" fillId="13" borderId="162" xfId="0" applyFont="1" applyFill="1" applyBorder="1" applyAlignment="1" applyProtection="1">
      <alignment horizontal="center" vertical="center" wrapText="1"/>
      <protection hidden="1"/>
    </xf>
    <xf numFmtId="0" fontId="28" fillId="13" borderId="169" xfId="0" applyFont="1" applyFill="1" applyBorder="1" applyAlignment="1" applyProtection="1">
      <alignment horizontal="center" vertical="center" wrapText="1"/>
      <protection hidden="1"/>
    </xf>
    <xf numFmtId="0" fontId="28" fillId="13" borderId="164" xfId="0" applyFont="1" applyFill="1" applyBorder="1" applyAlignment="1" applyProtection="1">
      <alignment horizontal="center" vertical="center" wrapText="1"/>
      <protection hidden="1"/>
    </xf>
    <xf numFmtId="0" fontId="28" fillId="12" borderId="173" xfId="0" applyFont="1" applyFill="1" applyBorder="1" applyAlignment="1" applyProtection="1">
      <alignment horizontal="center" vertical="center" wrapText="1"/>
      <protection hidden="1"/>
    </xf>
    <xf numFmtId="0" fontId="27" fillId="9" borderId="168" xfId="0" applyFont="1" applyFill="1" applyBorder="1" applyAlignment="1" applyProtection="1">
      <alignment horizontal="center" vertical="center" wrapText="1"/>
      <protection hidden="1"/>
    </xf>
    <xf numFmtId="0" fontId="27" fillId="9" borderId="160" xfId="0" applyFont="1" applyFill="1" applyBorder="1" applyAlignment="1" applyProtection="1">
      <alignment horizontal="center" vertical="center" wrapText="1"/>
      <protection hidden="1"/>
    </xf>
    <xf numFmtId="0" fontId="27" fillId="9" borderId="162" xfId="0" applyFont="1" applyFill="1" applyBorder="1" applyAlignment="1" applyProtection="1">
      <alignment horizontal="center" vertical="center" wrapText="1"/>
      <protection hidden="1"/>
    </xf>
    <xf numFmtId="0" fontId="28" fillId="9" borderId="169" xfId="0" applyFont="1" applyFill="1" applyBorder="1" applyAlignment="1" applyProtection="1">
      <alignment horizontal="center" vertical="center" wrapText="1"/>
      <protection hidden="1"/>
    </xf>
    <xf numFmtId="0" fontId="28" fillId="9" borderId="95" xfId="0" applyFont="1" applyFill="1" applyBorder="1" applyAlignment="1" applyProtection="1">
      <alignment horizontal="center" vertical="center" wrapText="1"/>
      <protection hidden="1"/>
    </xf>
    <xf numFmtId="0" fontId="28" fillId="9" borderId="164" xfId="0" applyFont="1" applyFill="1" applyBorder="1" applyAlignment="1" applyProtection="1">
      <alignment horizontal="center" vertical="center" wrapText="1"/>
      <protection hidden="1"/>
    </xf>
    <xf numFmtId="0" fontId="28" fillId="9" borderId="171" xfId="0" applyFont="1" applyFill="1" applyBorder="1" applyAlignment="1" applyProtection="1">
      <alignment horizontal="center" vertical="center" wrapText="1"/>
      <protection hidden="1"/>
    </xf>
    <xf numFmtId="0" fontId="28" fillId="9" borderId="173" xfId="0" applyFont="1" applyFill="1" applyBorder="1" applyAlignment="1" applyProtection="1">
      <alignment horizontal="center" vertical="center" wrapText="1"/>
      <protection hidden="1"/>
    </xf>
    <xf numFmtId="0" fontId="28" fillId="9" borderId="97" xfId="0" applyFont="1" applyFill="1" applyBorder="1" applyAlignment="1" applyProtection="1">
      <alignment horizontal="center" vertical="center" wrapText="1"/>
      <protection hidden="1"/>
    </xf>
    <xf numFmtId="0" fontId="27" fillId="11" borderId="166" xfId="0" applyFont="1" applyFill="1" applyBorder="1" applyAlignment="1" applyProtection="1">
      <alignment horizontal="center" vertical="center" wrapText="1"/>
      <protection hidden="1"/>
    </xf>
    <xf numFmtId="0" fontId="27" fillId="11" borderId="160" xfId="0" applyFont="1" applyFill="1" applyBorder="1" applyAlignment="1" applyProtection="1">
      <alignment horizontal="center" vertical="center" wrapText="1"/>
      <protection hidden="1"/>
    </xf>
    <xf numFmtId="0" fontId="27" fillId="11" borderId="162" xfId="0" applyFont="1" applyFill="1" applyBorder="1" applyAlignment="1" applyProtection="1">
      <alignment horizontal="center" vertical="center" wrapText="1"/>
      <protection hidden="1"/>
    </xf>
    <xf numFmtId="0" fontId="28" fillId="11" borderId="97"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8" fillId="11" borderId="164"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8" xfId="0" applyFont="1" applyFill="1" applyBorder="1" applyAlignment="1" applyProtection="1">
      <alignment horizontal="center" vertical="center" wrapText="1"/>
      <protection hidden="1"/>
    </xf>
    <xf numFmtId="0" fontId="28" fillId="11" borderId="163" xfId="0" applyFont="1" applyFill="1" applyBorder="1" applyAlignment="1" applyProtection="1">
      <alignment horizontal="center" vertical="center" wrapText="1"/>
      <protection hidden="1"/>
    </xf>
    <xf numFmtId="0" fontId="25" fillId="10" borderId="35"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25" fillId="10" borderId="37" xfId="0" applyFont="1" applyFill="1" applyBorder="1" applyAlignment="1" applyProtection="1">
      <alignment horizontal="center" vertical="center"/>
      <protection hidden="1"/>
    </xf>
    <xf numFmtId="0" fontId="16" fillId="7" borderId="148" xfId="0" applyFont="1" applyFill="1" applyBorder="1" applyAlignment="1" applyProtection="1">
      <alignment horizontal="center" vertical="center" wrapText="1"/>
      <protection hidden="1"/>
    </xf>
    <xf numFmtId="0" fontId="16" fillId="7" borderId="151" xfId="0" applyFont="1" applyFill="1" applyBorder="1" applyAlignment="1" applyProtection="1">
      <alignment horizontal="center" vertical="center" wrapText="1"/>
      <protection hidden="1"/>
    </xf>
    <xf numFmtId="0" fontId="16" fillId="7" borderId="153" xfId="0" applyFont="1" applyFill="1" applyBorder="1" applyAlignment="1" applyProtection="1">
      <alignment horizontal="center" vertical="center" wrapText="1"/>
      <protection hidden="1"/>
    </xf>
    <xf numFmtId="0" fontId="16" fillId="7" borderId="149" xfId="0" applyFont="1" applyFill="1" applyBorder="1" applyAlignment="1" applyProtection="1">
      <alignment horizontal="center" vertical="center" wrapText="1"/>
      <protection hidden="1"/>
    </xf>
    <xf numFmtId="0" fontId="16" fillId="7" borderId="99" xfId="0" applyFont="1" applyFill="1" applyBorder="1" applyAlignment="1" applyProtection="1">
      <alignment horizontal="center" vertical="center" wrapText="1"/>
      <protection hidden="1"/>
    </xf>
    <xf numFmtId="0" fontId="16" fillId="7" borderId="154" xfId="0" applyFont="1" applyFill="1" applyBorder="1" applyAlignment="1" applyProtection="1">
      <alignment horizontal="center" vertical="center" wrapText="1"/>
      <protection hidden="1"/>
    </xf>
    <xf numFmtId="0" fontId="15" fillId="7" borderId="149" xfId="0" applyFont="1" applyFill="1" applyBorder="1" applyAlignment="1" applyProtection="1">
      <alignment horizontal="center" vertical="center" wrapText="1"/>
      <protection hidden="1"/>
    </xf>
    <xf numFmtId="0" fontId="15" fillId="7" borderId="99" xfId="0" applyFont="1" applyFill="1" applyBorder="1" applyAlignment="1" applyProtection="1">
      <alignment horizontal="center" vertical="center" wrapText="1"/>
      <protection hidden="1"/>
    </xf>
    <xf numFmtId="0" fontId="15" fillId="7" borderId="154" xfId="0" applyFont="1" applyFill="1" applyBorder="1" applyAlignment="1" applyProtection="1">
      <alignment horizontal="center" vertical="center" wrapText="1"/>
      <protection hidden="1"/>
    </xf>
    <xf numFmtId="0" fontId="16" fillId="7" borderId="150" xfId="0" applyFont="1" applyFill="1" applyBorder="1" applyAlignment="1" applyProtection="1">
      <alignment horizontal="center" vertical="center" wrapText="1"/>
      <protection hidden="1"/>
    </xf>
    <xf numFmtId="0" fontId="16" fillId="7" borderId="152" xfId="0" applyFont="1" applyFill="1" applyBorder="1" applyAlignment="1" applyProtection="1">
      <alignment horizontal="center" vertical="center" wrapText="1"/>
      <protection hidden="1"/>
    </xf>
    <xf numFmtId="0" fontId="16" fillId="7" borderId="155" xfId="0" applyFont="1" applyFill="1" applyBorder="1" applyAlignment="1" applyProtection="1">
      <alignment horizontal="center" vertical="center" wrapText="1"/>
      <protection hidden="1"/>
    </xf>
    <xf numFmtId="0" fontId="11" fillId="0" borderId="34" xfId="0" applyFont="1" applyBorder="1" applyAlignment="1">
      <alignment horizontal="center" vertical="center"/>
    </xf>
    <xf numFmtId="0" fontId="11" fillId="0" borderId="0"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20" fillId="5" borderId="35"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37" xfId="0" applyFont="1" applyFill="1" applyBorder="1" applyAlignment="1">
      <alignment horizontal="center" vertical="center"/>
    </xf>
    <xf numFmtId="0" fontId="9" fillId="0" borderId="8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18"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0" fillId="0" borderId="42" xfId="0" applyBorder="1" applyAlignment="1">
      <alignment horizontal="center"/>
    </xf>
    <xf numFmtId="0" fontId="0" fillId="0" borderId="30" xfId="0" applyBorder="1" applyAlignment="1">
      <alignment horizontal="center"/>
    </xf>
    <xf numFmtId="0" fontId="0" fillId="0" borderId="43" xfId="0" applyBorder="1" applyAlignment="1">
      <alignment horizontal="center"/>
    </xf>
    <xf numFmtId="9" fontId="7" fillId="0" borderId="92" xfId="0" applyNumberFormat="1" applyFont="1" applyBorder="1" applyAlignment="1">
      <alignment horizontal="center" vertical="center"/>
    </xf>
    <xf numFmtId="9" fontId="7" fillId="0" borderId="57" xfId="0" applyNumberFormat="1" applyFont="1" applyBorder="1" applyAlignment="1">
      <alignment horizontal="center" vertical="center"/>
    </xf>
    <xf numFmtId="9" fontId="7" fillId="0" borderId="86"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7" fillId="0" borderId="93" xfId="0" applyNumberFormat="1" applyFont="1" applyBorder="1" applyAlignment="1">
      <alignment horizontal="center" vertical="center"/>
    </xf>
    <xf numFmtId="9" fontId="7" fillId="0" borderId="59"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63" xfId="0" applyFont="1" applyBorder="1" applyAlignment="1">
      <alignment horizontal="center" vertical="center"/>
    </xf>
    <xf numFmtId="0" fontId="11" fillId="0" borderId="53" xfId="0" applyFont="1" applyBorder="1" applyAlignment="1">
      <alignment horizontal="center" vertical="center"/>
    </xf>
    <xf numFmtId="0" fontId="11" fillId="0" borderId="29"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89"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55" xfId="0" applyBorder="1" applyAlignment="1">
      <alignment horizontal="center"/>
    </xf>
    <xf numFmtId="0" fontId="10" fillId="0" borderId="45"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65" xfId="0" applyFont="1" applyBorder="1" applyAlignment="1">
      <alignment horizontal="center" vertical="center"/>
    </xf>
    <xf numFmtId="0" fontId="0" fillId="0" borderId="61" xfId="0" applyBorder="1" applyAlignment="1">
      <alignment horizontal="center"/>
    </xf>
    <xf numFmtId="0" fontId="0" fillId="0" borderId="48" xfId="0" applyBorder="1" applyAlignment="1">
      <alignment horizontal="center"/>
    </xf>
    <xf numFmtId="9" fontId="7" fillId="0" borderId="88" xfId="0" applyNumberFormat="1" applyFont="1" applyBorder="1" applyAlignment="1">
      <alignment horizontal="center" vertical="center"/>
    </xf>
    <xf numFmtId="9" fontId="7" fillId="0" borderId="82" xfId="0" applyNumberFormat="1" applyFont="1" applyBorder="1" applyAlignment="1">
      <alignment horizontal="center" vertical="center"/>
    </xf>
    <xf numFmtId="9" fontId="7" fillId="0" borderId="87" xfId="0" applyNumberFormat="1" applyFont="1" applyBorder="1" applyAlignment="1">
      <alignment horizontal="center" vertical="center"/>
    </xf>
    <xf numFmtId="9" fontId="7" fillId="0" borderId="83" xfId="0" applyNumberFormat="1" applyFont="1" applyBorder="1" applyAlignment="1">
      <alignment horizontal="center" vertical="center"/>
    </xf>
    <xf numFmtId="0" fontId="11" fillId="0" borderId="76" xfId="0" applyFont="1" applyBorder="1" applyAlignment="1">
      <alignment horizontal="center" vertical="center"/>
    </xf>
    <xf numFmtId="0" fontId="0" fillId="0" borderId="77"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10" fillId="0" borderId="29" xfId="0" applyFont="1" applyBorder="1" applyAlignment="1">
      <alignment horizontal="center" vertical="center" wrapText="1"/>
    </xf>
    <xf numFmtId="0" fontId="0" fillId="0" borderId="38" xfId="0" applyBorder="1" applyAlignment="1">
      <alignment horizontal="center"/>
    </xf>
    <xf numFmtId="0" fontId="0" fillId="0" borderId="39" xfId="0" applyBorder="1" applyAlignment="1">
      <alignment horizontal="center"/>
    </xf>
    <xf numFmtId="0" fontId="10" fillId="0" borderId="72" xfId="0" applyFont="1" applyBorder="1" applyAlignment="1">
      <alignment horizontal="center" vertical="center" wrapText="1"/>
    </xf>
    <xf numFmtId="0" fontId="10" fillId="0" borderId="40" xfId="0" applyFont="1" applyBorder="1" applyAlignment="1">
      <alignment horizontal="center" vertical="center" wrapText="1"/>
    </xf>
    <xf numFmtId="0" fontId="0" fillId="0" borderId="73" xfId="0" applyBorder="1" applyAlignment="1">
      <alignment horizontal="center"/>
    </xf>
    <xf numFmtId="0" fontId="9" fillId="0" borderId="88" xfId="0" applyFont="1" applyBorder="1" applyAlignment="1">
      <alignment horizontal="center" vertical="center" wrapText="1"/>
    </xf>
    <xf numFmtId="0" fontId="9" fillId="0" borderId="80" xfId="0" applyFont="1" applyBorder="1" applyAlignment="1">
      <alignment horizontal="center" vertical="center" wrapText="1"/>
    </xf>
    <xf numFmtId="0" fontId="10" fillId="0" borderId="94" xfId="0" applyFont="1" applyBorder="1" applyAlignment="1">
      <alignment horizontal="center" vertical="center" wrapText="1"/>
    </xf>
    <xf numFmtId="0" fontId="0" fillId="0" borderId="52" xfId="0" applyBorder="1" applyAlignment="1">
      <alignment horizontal="center"/>
    </xf>
    <xf numFmtId="0" fontId="0" fillId="0" borderId="53"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9" fillId="0" borderId="3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03" xfId="0" applyFont="1" applyBorder="1" applyAlignment="1">
      <alignment horizontal="center" vertical="center" wrapText="1"/>
    </xf>
    <xf numFmtId="0" fontId="10" fillId="0" borderId="39" xfId="0" applyFont="1" applyBorder="1" applyAlignment="1">
      <alignment horizontal="center" wrapText="1"/>
    </xf>
    <xf numFmtId="0" fontId="10" fillId="0" borderId="50" xfId="0" applyFont="1" applyBorder="1" applyAlignment="1">
      <alignment horizontal="center" wrapText="1"/>
    </xf>
    <xf numFmtId="0" fontId="10" fillId="0" borderId="21" xfId="0" applyFont="1" applyBorder="1" applyAlignment="1">
      <alignment horizontal="center" wrapText="1"/>
    </xf>
    <xf numFmtId="0" fontId="10" fillId="0" borderId="31" xfId="0" applyFont="1" applyBorder="1" applyAlignment="1">
      <alignment horizontal="center" wrapText="1"/>
    </xf>
    <xf numFmtId="9" fontId="7" fillId="0" borderId="56"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47" xfId="0" applyNumberFormat="1" applyFont="1" applyBorder="1" applyAlignment="1">
      <alignment horizontal="center" vertical="center"/>
    </xf>
    <xf numFmtId="0" fontId="11" fillId="0" borderId="62" xfId="0" applyFont="1" applyBorder="1" applyAlignment="1">
      <alignment horizontal="center" vertical="center"/>
    </xf>
    <xf numFmtId="0" fontId="24" fillId="5" borderId="35"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164" fontId="7" fillId="0" borderId="56" xfId="0" applyNumberFormat="1" applyFont="1" applyBorder="1" applyAlignment="1">
      <alignment horizontal="center" vertical="center"/>
    </xf>
    <xf numFmtId="164" fontId="7" fillId="0" borderId="57"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58" xfId="0" applyNumberFormat="1" applyFont="1" applyBorder="1" applyAlignment="1">
      <alignment horizontal="center" vertical="center"/>
    </xf>
    <xf numFmtId="164" fontId="7" fillId="0" borderId="47" xfId="0" applyNumberFormat="1" applyFont="1" applyBorder="1" applyAlignment="1">
      <alignment horizontal="center" vertical="center"/>
    </xf>
    <xf numFmtId="164" fontId="7" fillId="0" borderId="59" xfId="0" applyNumberFormat="1" applyFont="1" applyBorder="1" applyAlignment="1">
      <alignment horizontal="center" vertical="center"/>
    </xf>
    <xf numFmtId="0" fontId="10" fillId="0" borderId="49" xfId="0" applyFont="1" applyBorder="1" applyAlignment="1">
      <alignment horizontal="center" wrapText="1"/>
    </xf>
    <xf numFmtId="0" fontId="10" fillId="0" borderId="51" xfId="0" applyFont="1" applyBorder="1" applyAlignment="1">
      <alignment horizont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0" borderId="79"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4" xfId="0" applyFont="1" applyBorder="1" applyAlignment="1">
      <alignment horizontal="center" vertical="center" wrapText="1"/>
    </xf>
    <xf numFmtId="0" fontId="20" fillId="5" borderId="110" xfId="0" applyFont="1" applyFill="1" applyBorder="1" applyAlignment="1">
      <alignment horizontal="center" vertical="center"/>
    </xf>
    <xf numFmtId="0" fontId="20" fillId="5" borderId="111" xfId="0" applyFont="1" applyFill="1" applyBorder="1" applyAlignment="1">
      <alignment horizontal="center" vertical="center"/>
    </xf>
    <xf numFmtId="0" fontId="20" fillId="5" borderId="112"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10" fillId="0" borderId="108"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07" xfId="0" applyFont="1" applyBorder="1" applyAlignment="1">
      <alignment horizontal="center" vertical="center" wrapText="1"/>
    </xf>
    <xf numFmtId="0" fontId="10" fillId="0" borderId="104" xfId="0" applyFont="1" applyBorder="1" applyAlignment="1">
      <alignment horizontal="center" vertical="center" wrapText="1"/>
    </xf>
  </cellXfs>
  <cellStyles count="8">
    <cellStyle name="Millares 2" xfId="3"/>
    <cellStyle name="Normal" xfId="0" builtinId="0"/>
    <cellStyle name="Normal 2" xfId="4"/>
    <cellStyle name="Normal 3" xfId="5"/>
    <cellStyle name="Porcentaje" xfId="1" builtinId="5"/>
    <cellStyle name="Porcentaje 2" xfId="6"/>
    <cellStyle name="Porcentaje 3" xfId="2"/>
    <cellStyle name="Porcentual 2" xfId="7"/>
  </cellStyles>
  <dxfs count="19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FF00"/>
        </patternFill>
      </fill>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2728064"/>
        <c:axId val="102709888"/>
      </c:scatterChart>
      <c:valAx>
        <c:axId val="102709888"/>
        <c:scaling>
          <c:orientation val="minMax"/>
          <c:max val="1"/>
          <c:min val="-1"/>
        </c:scaling>
        <c:delete val="1"/>
        <c:axPos val="l"/>
        <c:numFmt formatCode="General" sourceLinked="1"/>
        <c:majorTickMark val="out"/>
        <c:minorTickMark val="none"/>
        <c:tickLblPos val="nextTo"/>
        <c:crossAx val="102728064"/>
        <c:crossesAt val="0"/>
        <c:crossBetween val="midCat"/>
      </c:valAx>
      <c:valAx>
        <c:axId val="102728064"/>
        <c:scaling>
          <c:orientation val="minMax"/>
          <c:max val="1"/>
          <c:min val="-1"/>
        </c:scaling>
        <c:delete val="1"/>
        <c:axPos val="b"/>
        <c:numFmt formatCode="General" sourceLinked="1"/>
        <c:majorTickMark val="out"/>
        <c:minorTickMark val="none"/>
        <c:tickLblPos val="nextTo"/>
        <c:crossAx val="1027098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106013056"/>
        <c:axId val="106003072"/>
      </c:scatterChart>
      <c:valAx>
        <c:axId val="106003072"/>
        <c:scaling>
          <c:orientation val="minMax"/>
          <c:max val="1"/>
          <c:min val="-1"/>
        </c:scaling>
        <c:delete val="1"/>
        <c:axPos val="l"/>
        <c:numFmt formatCode="General" sourceLinked="1"/>
        <c:majorTickMark val="out"/>
        <c:minorTickMark val="none"/>
        <c:tickLblPos val="nextTo"/>
        <c:crossAx val="106013056"/>
        <c:crossesAt val="0"/>
        <c:crossBetween val="midCat"/>
      </c:valAx>
      <c:valAx>
        <c:axId val="106013056"/>
        <c:scaling>
          <c:orientation val="minMax"/>
          <c:max val="1"/>
          <c:min val="-1"/>
        </c:scaling>
        <c:delete val="1"/>
        <c:axPos val="b"/>
        <c:numFmt formatCode="General" sourceLinked="1"/>
        <c:majorTickMark val="out"/>
        <c:minorTickMark val="none"/>
        <c:tickLblPos val="nextTo"/>
        <c:crossAx val="1060030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6328832"/>
        <c:axId val="106327040"/>
      </c:scatterChart>
      <c:valAx>
        <c:axId val="106327040"/>
        <c:scaling>
          <c:orientation val="minMax"/>
          <c:max val="1"/>
          <c:min val="-1"/>
        </c:scaling>
        <c:delete val="1"/>
        <c:axPos val="l"/>
        <c:numFmt formatCode="General" sourceLinked="1"/>
        <c:majorTickMark val="out"/>
        <c:minorTickMark val="none"/>
        <c:tickLblPos val="nextTo"/>
        <c:crossAx val="106328832"/>
        <c:crossesAt val="0"/>
        <c:crossBetween val="midCat"/>
      </c:valAx>
      <c:valAx>
        <c:axId val="106328832"/>
        <c:scaling>
          <c:orientation val="minMax"/>
          <c:max val="1"/>
          <c:min val="-1"/>
        </c:scaling>
        <c:delete val="1"/>
        <c:axPos val="b"/>
        <c:numFmt formatCode="General" sourceLinked="1"/>
        <c:majorTickMark val="out"/>
        <c:minorTickMark val="none"/>
        <c:tickLblPos val="nextTo"/>
        <c:crossAx val="1063270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106382464"/>
        <c:axId val="106380672"/>
      </c:scatterChart>
      <c:valAx>
        <c:axId val="106380672"/>
        <c:scaling>
          <c:orientation val="minMax"/>
          <c:max val="1"/>
          <c:min val="-1"/>
        </c:scaling>
        <c:delete val="1"/>
        <c:axPos val="l"/>
        <c:numFmt formatCode="General" sourceLinked="1"/>
        <c:majorTickMark val="out"/>
        <c:minorTickMark val="none"/>
        <c:tickLblPos val="nextTo"/>
        <c:crossAx val="106382464"/>
        <c:crossesAt val="0"/>
        <c:crossBetween val="midCat"/>
      </c:valAx>
      <c:valAx>
        <c:axId val="106382464"/>
        <c:scaling>
          <c:orientation val="minMax"/>
          <c:max val="1"/>
          <c:min val="-1"/>
        </c:scaling>
        <c:delete val="1"/>
        <c:axPos val="b"/>
        <c:numFmt formatCode="General" sourceLinked="1"/>
        <c:majorTickMark val="out"/>
        <c:minorTickMark val="none"/>
        <c:tickLblPos val="nextTo"/>
        <c:crossAx val="106380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0.99734724600957536</c:v>
                </c:pt>
              </c:numCache>
            </c:numRef>
          </c:xVal>
          <c:yVal>
            <c:numRef>
              <c:f>SIG!$R$44:$R$45</c:f>
              <c:numCache>
                <c:formatCode>General</c:formatCode>
                <c:ptCount val="2"/>
                <c:pt idx="0">
                  <c:v>0</c:v>
                </c:pt>
                <c:pt idx="1">
                  <c:v>7.2790596076110881E-2</c:v>
                </c:pt>
              </c:numCache>
            </c:numRef>
          </c:yVal>
          <c:smooth val="1"/>
        </c:ser>
        <c:dLbls>
          <c:showLegendKey val="0"/>
          <c:showVal val="0"/>
          <c:showCatName val="0"/>
          <c:showSerName val="0"/>
          <c:showPercent val="0"/>
          <c:showBubbleSize val="0"/>
        </c:dLbls>
        <c:axId val="106038784"/>
        <c:axId val="106037248"/>
      </c:scatterChart>
      <c:valAx>
        <c:axId val="106037248"/>
        <c:scaling>
          <c:orientation val="minMax"/>
          <c:max val="1"/>
          <c:min val="-1"/>
        </c:scaling>
        <c:delete val="1"/>
        <c:axPos val="l"/>
        <c:numFmt formatCode="General" sourceLinked="1"/>
        <c:majorTickMark val="out"/>
        <c:minorTickMark val="none"/>
        <c:tickLblPos val="nextTo"/>
        <c:crossAx val="106038784"/>
        <c:crossesAt val="0"/>
        <c:crossBetween val="midCat"/>
      </c:valAx>
      <c:valAx>
        <c:axId val="106038784"/>
        <c:scaling>
          <c:orientation val="minMax"/>
          <c:max val="1"/>
          <c:min val="-1"/>
        </c:scaling>
        <c:delete val="1"/>
        <c:axPos val="b"/>
        <c:numFmt formatCode="General" sourceLinked="1"/>
        <c:majorTickMark val="out"/>
        <c:minorTickMark val="none"/>
        <c:tickLblPos val="nextTo"/>
        <c:crossAx val="10603724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106080512"/>
        <c:axId val="106078976"/>
      </c:scatterChart>
      <c:valAx>
        <c:axId val="106078976"/>
        <c:scaling>
          <c:orientation val="minMax"/>
          <c:max val="1"/>
          <c:min val="-1"/>
        </c:scaling>
        <c:delete val="1"/>
        <c:axPos val="l"/>
        <c:numFmt formatCode="General" sourceLinked="1"/>
        <c:majorTickMark val="out"/>
        <c:minorTickMark val="none"/>
        <c:tickLblPos val="nextTo"/>
        <c:crossAx val="106080512"/>
        <c:crossesAt val="0"/>
        <c:crossBetween val="midCat"/>
      </c:valAx>
      <c:valAx>
        <c:axId val="106080512"/>
        <c:scaling>
          <c:orientation val="minMax"/>
          <c:max val="1"/>
          <c:min val="-1"/>
        </c:scaling>
        <c:delete val="1"/>
        <c:axPos val="b"/>
        <c:numFmt formatCode="General" sourceLinked="1"/>
        <c:majorTickMark val="out"/>
        <c:minorTickMark val="none"/>
        <c:tickLblPos val="nextTo"/>
        <c:crossAx val="106078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106134144"/>
        <c:axId val="106132608"/>
      </c:scatterChart>
      <c:valAx>
        <c:axId val="106132608"/>
        <c:scaling>
          <c:orientation val="minMax"/>
          <c:max val="1"/>
          <c:min val="-1"/>
        </c:scaling>
        <c:delete val="1"/>
        <c:axPos val="l"/>
        <c:numFmt formatCode="General" sourceLinked="1"/>
        <c:majorTickMark val="out"/>
        <c:minorTickMark val="none"/>
        <c:tickLblPos val="nextTo"/>
        <c:crossAx val="106134144"/>
        <c:crossesAt val="0"/>
        <c:crossBetween val="midCat"/>
      </c:valAx>
      <c:valAx>
        <c:axId val="106134144"/>
        <c:scaling>
          <c:orientation val="minMax"/>
          <c:max val="1"/>
          <c:min val="-1"/>
        </c:scaling>
        <c:delete val="1"/>
        <c:axPos val="b"/>
        <c:numFmt formatCode="General" sourceLinked="1"/>
        <c:majorTickMark val="out"/>
        <c:minorTickMark val="none"/>
        <c:tickLblPos val="nextTo"/>
        <c:crossAx val="1061326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106175488"/>
        <c:axId val="106173952"/>
      </c:scatterChart>
      <c:valAx>
        <c:axId val="106173952"/>
        <c:scaling>
          <c:orientation val="minMax"/>
          <c:max val="1"/>
          <c:min val="-1"/>
        </c:scaling>
        <c:delete val="1"/>
        <c:axPos val="l"/>
        <c:numFmt formatCode="General" sourceLinked="1"/>
        <c:majorTickMark val="out"/>
        <c:minorTickMark val="none"/>
        <c:tickLblPos val="nextTo"/>
        <c:crossAx val="106175488"/>
        <c:crossesAt val="0"/>
        <c:crossBetween val="midCat"/>
      </c:valAx>
      <c:valAx>
        <c:axId val="106175488"/>
        <c:scaling>
          <c:orientation val="minMax"/>
          <c:max val="1"/>
          <c:min val="-1"/>
        </c:scaling>
        <c:delete val="1"/>
        <c:axPos val="b"/>
        <c:numFmt formatCode="General" sourceLinked="1"/>
        <c:majorTickMark val="out"/>
        <c:minorTickMark val="none"/>
        <c:tickLblPos val="nextTo"/>
        <c:crossAx val="1061739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0.99802672842827156</c:v>
                </c:pt>
              </c:numCache>
            </c:numRef>
          </c:xVal>
          <c:yVal>
            <c:numRef>
              <c:f>SIG!$R$76:$R$77</c:f>
              <c:numCache>
                <c:formatCode>General</c:formatCode>
                <c:ptCount val="2"/>
                <c:pt idx="0">
                  <c:v>0</c:v>
                </c:pt>
                <c:pt idx="1">
                  <c:v>6.2790519529313582E-2</c:v>
                </c:pt>
              </c:numCache>
            </c:numRef>
          </c:yVal>
          <c:smooth val="1"/>
        </c:ser>
        <c:dLbls>
          <c:showLegendKey val="0"/>
          <c:showVal val="0"/>
          <c:showCatName val="0"/>
          <c:showSerName val="0"/>
          <c:showPercent val="0"/>
          <c:showBubbleSize val="0"/>
        </c:dLbls>
        <c:axId val="106220928"/>
        <c:axId val="106219392"/>
      </c:scatterChart>
      <c:valAx>
        <c:axId val="106219392"/>
        <c:scaling>
          <c:orientation val="minMax"/>
          <c:max val="1"/>
          <c:min val="-1"/>
        </c:scaling>
        <c:delete val="1"/>
        <c:axPos val="l"/>
        <c:numFmt formatCode="General" sourceLinked="1"/>
        <c:majorTickMark val="out"/>
        <c:minorTickMark val="none"/>
        <c:tickLblPos val="nextTo"/>
        <c:crossAx val="106220928"/>
        <c:crossesAt val="0"/>
        <c:crossBetween val="midCat"/>
      </c:valAx>
      <c:valAx>
        <c:axId val="106220928"/>
        <c:scaling>
          <c:orientation val="minMax"/>
          <c:max val="1"/>
          <c:min val="-1"/>
        </c:scaling>
        <c:delete val="1"/>
        <c:axPos val="b"/>
        <c:numFmt formatCode="General" sourceLinked="1"/>
        <c:majorTickMark val="out"/>
        <c:minorTickMark val="none"/>
        <c:tickLblPos val="nextTo"/>
        <c:crossAx val="10621939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106279296"/>
        <c:axId val="106273408"/>
      </c:scatterChart>
      <c:valAx>
        <c:axId val="106273408"/>
        <c:scaling>
          <c:orientation val="minMax"/>
          <c:max val="1"/>
          <c:min val="-1"/>
        </c:scaling>
        <c:delete val="1"/>
        <c:axPos val="l"/>
        <c:numFmt formatCode="General" sourceLinked="1"/>
        <c:majorTickMark val="out"/>
        <c:minorTickMark val="none"/>
        <c:tickLblPos val="nextTo"/>
        <c:crossAx val="106279296"/>
        <c:crossesAt val="0"/>
        <c:crossBetween val="midCat"/>
      </c:valAx>
      <c:valAx>
        <c:axId val="106279296"/>
        <c:scaling>
          <c:orientation val="minMax"/>
          <c:max val="1"/>
          <c:min val="-1"/>
        </c:scaling>
        <c:delete val="1"/>
        <c:axPos val="b"/>
        <c:numFmt formatCode="General" sourceLinked="1"/>
        <c:majorTickMark val="out"/>
        <c:minorTickMark val="none"/>
        <c:tickLblPos val="nextTo"/>
        <c:crossAx val="1062734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106459904"/>
        <c:axId val="106454016"/>
      </c:scatterChart>
      <c:valAx>
        <c:axId val="106454016"/>
        <c:scaling>
          <c:orientation val="minMax"/>
          <c:max val="1"/>
          <c:min val="-1"/>
        </c:scaling>
        <c:delete val="1"/>
        <c:axPos val="l"/>
        <c:numFmt formatCode="General" sourceLinked="1"/>
        <c:majorTickMark val="out"/>
        <c:minorTickMark val="none"/>
        <c:tickLblPos val="nextTo"/>
        <c:crossAx val="106459904"/>
        <c:crossesAt val="0"/>
        <c:crossBetween val="midCat"/>
      </c:valAx>
      <c:valAx>
        <c:axId val="106459904"/>
        <c:scaling>
          <c:orientation val="minMax"/>
          <c:max val="1"/>
          <c:min val="-1"/>
        </c:scaling>
        <c:delete val="1"/>
        <c:axPos val="b"/>
        <c:numFmt formatCode="General" sourceLinked="1"/>
        <c:majorTickMark val="out"/>
        <c:minorTickMark val="none"/>
        <c:tickLblPos val="nextTo"/>
        <c:crossAx val="106454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-6.1257422745431001E-17</c:v>
                </c:pt>
              </c:numCache>
            </c:numRef>
          </c:xVal>
          <c:yVal>
            <c:numRef>
              <c:f>SIG!$R$9:$R$10</c:f>
              <c:numCache>
                <c:formatCode>General</c:formatCode>
                <c:ptCount val="2"/>
                <c:pt idx="0">
                  <c:v>0</c:v>
                </c:pt>
                <c:pt idx="1">
                  <c:v>1</c:v>
                </c:pt>
              </c:numCache>
            </c:numRef>
          </c:yVal>
          <c:smooth val="1"/>
        </c:ser>
        <c:dLbls>
          <c:showLegendKey val="0"/>
          <c:showVal val="0"/>
          <c:showCatName val="0"/>
          <c:showSerName val="0"/>
          <c:showPercent val="0"/>
          <c:showBubbleSize val="0"/>
        </c:dLbls>
        <c:axId val="102635008"/>
        <c:axId val="102633472"/>
      </c:scatterChart>
      <c:valAx>
        <c:axId val="102633472"/>
        <c:scaling>
          <c:orientation val="minMax"/>
          <c:max val="1"/>
          <c:min val="-1"/>
        </c:scaling>
        <c:delete val="1"/>
        <c:axPos val="l"/>
        <c:numFmt formatCode="General" sourceLinked="1"/>
        <c:majorTickMark val="out"/>
        <c:minorTickMark val="none"/>
        <c:tickLblPos val="nextTo"/>
        <c:crossAx val="102635008"/>
        <c:crossesAt val="0"/>
        <c:crossBetween val="midCat"/>
      </c:valAx>
      <c:valAx>
        <c:axId val="102635008"/>
        <c:scaling>
          <c:orientation val="minMax"/>
          <c:max val="1"/>
          <c:min val="-1"/>
        </c:scaling>
        <c:delete val="1"/>
        <c:axPos val="b"/>
        <c:numFmt formatCode="General" sourceLinked="1"/>
        <c:majorTickMark val="out"/>
        <c:minorTickMark val="none"/>
        <c:tickLblPos val="nextTo"/>
        <c:crossAx val="10263347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(6)'!#REF!</c:f>
              <c:strCache>
                <c:ptCount val="1"/>
                <c:pt idx="0">
                  <c:v>#REF!</c:v>
                </c:pt>
              </c:strCache>
            </c:strRef>
          </c:tx>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ser>
        <c:dLbls>
          <c:showLegendKey val="0"/>
          <c:showVal val="0"/>
          <c:showCatName val="0"/>
          <c:showSerName val="0"/>
          <c:showPercent val="0"/>
          <c:showBubbleSize val="0"/>
        </c:dLbls>
        <c:axId val="91016576"/>
        <c:axId val="91015040"/>
      </c:scatterChart>
      <c:valAx>
        <c:axId val="91015040"/>
        <c:scaling>
          <c:orientation val="minMax"/>
          <c:max val="1"/>
          <c:min val="-1"/>
        </c:scaling>
        <c:delete val="1"/>
        <c:axPos val="l"/>
        <c:numFmt formatCode="General" sourceLinked="1"/>
        <c:majorTickMark val="out"/>
        <c:minorTickMark val="none"/>
        <c:tickLblPos val="nextTo"/>
        <c:crossAx val="91016576"/>
        <c:crossesAt val="0"/>
        <c:crossBetween val="midCat"/>
      </c:valAx>
      <c:valAx>
        <c:axId val="91016576"/>
        <c:scaling>
          <c:orientation val="minMax"/>
          <c:max val="1"/>
          <c:min val="-1"/>
        </c:scaling>
        <c:delete val="1"/>
        <c:axPos val="b"/>
        <c:numFmt formatCode="General" sourceLinked="1"/>
        <c:majorTickMark val="out"/>
        <c:minorTickMark val="none"/>
        <c:tickLblPos val="nextTo"/>
        <c:crossAx val="910150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0.99046142569665119</c:v>
                </c:pt>
              </c:numCache>
            </c:numRef>
          </c:xVal>
          <c:yVal>
            <c:numRef>
              <c:f>'SIG (6)'!$V$7:$V$8</c:f>
              <c:numCache>
                <c:formatCode>General</c:formatCode>
                <c:ptCount val="2"/>
                <c:pt idx="0">
                  <c:v>0</c:v>
                </c:pt>
                <c:pt idx="1">
                  <c:v>0.13779029068463847</c:v>
                </c:pt>
              </c:numCache>
            </c:numRef>
          </c:yVal>
          <c:smooth val="1"/>
        </c:ser>
        <c:dLbls>
          <c:showLegendKey val="0"/>
          <c:showVal val="0"/>
          <c:showCatName val="0"/>
          <c:showSerName val="0"/>
          <c:showPercent val="0"/>
          <c:showBubbleSize val="0"/>
        </c:dLbls>
        <c:axId val="92798976"/>
        <c:axId val="107067648"/>
      </c:scatterChart>
      <c:valAx>
        <c:axId val="107067648"/>
        <c:scaling>
          <c:orientation val="minMax"/>
          <c:max val="1"/>
          <c:min val="-1"/>
        </c:scaling>
        <c:delete val="1"/>
        <c:axPos val="l"/>
        <c:numFmt formatCode="General" sourceLinked="1"/>
        <c:majorTickMark val="out"/>
        <c:minorTickMark val="none"/>
        <c:tickLblPos val="nextTo"/>
        <c:crossAx val="92798976"/>
        <c:crossesAt val="0"/>
        <c:crossBetween val="midCat"/>
      </c:valAx>
      <c:valAx>
        <c:axId val="92798976"/>
        <c:scaling>
          <c:orientation val="minMax"/>
          <c:max val="1"/>
          <c:min val="-1"/>
        </c:scaling>
        <c:delete val="1"/>
        <c:axPos val="b"/>
        <c:numFmt formatCode="General" sourceLinked="1"/>
        <c:majorTickMark val="out"/>
        <c:minorTickMark val="none"/>
        <c:tickLblPos val="nextTo"/>
        <c:crossAx val="107067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1</c:v>
                </c:pt>
              </c:numCache>
            </c:numRef>
          </c:xVal>
          <c:yVal>
            <c:numRef>
              <c:f>'SIG (6)'!$Y$7:$Y$8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92828032"/>
        <c:axId val="92822144"/>
      </c:scatterChart>
      <c:valAx>
        <c:axId val="92822144"/>
        <c:scaling>
          <c:orientation val="minMax"/>
          <c:max val="1"/>
          <c:min val="-1"/>
        </c:scaling>
        <c:delete val="1"/>
        <c:axPos val="l"/>
        <c:numFmt formatCode="General" sourceLinked="1"/>
        <c:majorTickMark val="out"/>
        <c:minorTickMark val="none"/>
        <c:tickLblPos val="nextTo"/>
        <c:crossAx val="92828032"/>
        <c:crossesAt val="0"/>
        <c:crossBetween val="midCat"/>
      </c:valAx>
      <c:valAx>
        <c:axId val="92828032"/>
        <c:scaling>
          <c:orientation val="minMax"/>
          <c:max val="1"/>
          <c:min val="-1"/>
        </c:scaling>
        <c:delete val="1"/>
        <c:axPos val="b"/>
        <c:numFmt formatCode="General" sourceLinked="1"/>
        <c:majorTickMark val="out"/>
        <c:minorTickMark val="none"/>
        <c:tickLblPos val="nextTo"/>
        <c:crossAx val="92822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0.96935966240362925</c:v>
                </c:pt>
              </c:numCache>
            </c:numRef>
          </c:xVal>
          <c:yVal>
            <c:numRef>
              <c:f>'SIG (6)'!$Y$18:$Y$19</c:f>
              <c:numCache>
                <c:formatCode>General</c:formatCode>
                <c:ptCount val="2"/>
                <c:pt idx="0">
                  <c:v>0</c:v>
                </c:pt>
                <c:pt idx="1">
                  <c:v>0.24564577119242656</c:v>
                </c:pt>
              </c:numCache>
            </c:numRef>
          </c:yVal>
          <c:smooth val="1"/>
        </c:ser>
        <c:dLbls>
          <c:showLegendKey val="0"/>
          <c:showVal val="0"/>
          <c:showCatName val="0"/>
          <c:showSerName val="0"/>
          <c:showPercent val="0"/>
          <c:showBubbleSize val="0"/>
        </c:dLbls>
        <c:axId val="102957824"/>
        <c:axId val="92863488"/>
      </c:scatterChart>
      <c:valAx>
        <c:axId val="92863488"/>
        <c:scaling>
          <c:orientation val="minMax"/>
          <c:max val="1"/>
          <c:min val="-1"/>
        </c:scaling>
        <c:delete val="1"/>
        <c:axPos val="l"/>
        <c:numFmt formatCode="General" sourceLinked="1"/>
        <c:majorTickMark val="out"/>
        <c:minorTickMark val="none"/>
        <c:tickLblPos val="nextTo"/>
        <c:crossAx val="102957824"/>
        <c:crossesAt val="0"/>
        <c:crossBetween val="midCat"/>
      </c:valAx>
      <c:valAx>
        <c:axId val="102957824"/>
        <c:scaling>
          <c:orientation val="minMax"/>
          <c:max val="1"/>
          <c:min val="-1"/>
        </c:scaling>
        <c:delete val="1"/>
        <c:axPos val="b"/>
        <c:numFmt formatCode="General" sourceLinked="1"/>
        <c:majorTickMark val="out"/>
        <c:minorTickMark val="none"/>
        <c:tickLblPos val="nextTo"/>
        <c:crossAx val="928634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0.98817491911028044</c:v>
                </c:pt>
              </c:numCache>
            </c:numRef>
          </c:xVal>
          <c:yVal>
            <c:numRef>
              <c:f>'SIG (6)'!$V$18:$V$19</c:f>
              <c:numCache>
                <c:formatCode>General</c:formatCode>
                <c:ptCount val="2"/>
                <c:pt idx="0">
                  <c:v>0</c:v>
                </c:pt>
                <c:pt idx="1">
                  <c:v>0.15333078373696093</c:v>
                </c:pt>
              </c:numCache>
            </c:numRef>
          </c:yVal>
          <c:smooth val="1"/>
        </c:ser>
        <c:dLbls>
          <c:showLegendKey val="0"/>
          <c:showVal val="0"/>
          <c:showCatName val="0"/>
          <c:showSerName val="0"/>
          <c:showPercent val="0"/>
          <c:showBubbleSize val="0"/>
        </c:dLbls>
        <c:axId val="102999168"/>
        <c:axId val="102989184"/>
      </c:scatterChart>
      <c:valAx>
        <c:axId val="102989184"/>
        <c:scaling>
          <c:orientation val="minMax"/>
          <c:max val="1"/>
          <c:min val="-1"/>
        </c:scaling>
        <c:delete val="1"/>
        <c:axPos val="l"/>
        <c:numFmt formatCode="General" sourceLinked="1"/>
        <c:majorTickMark val="out"/>
        <c:minorTickMark val="none"/>
        <c:tickLblPos val="nextTo"/>
        <c:crossAx val="102999168"/>
        <c:crossesAt val="0"/>
        <c:crossBetween val="midCat"/>
      </c:valAx>
      <c:valAx>
        <c:axId val="102999168"/>
        <c:scaling>
          <c:orientation val="minMax"/>
          <c:max val="1"/>
          <c:min val="-1"/>
        </c:scaling>
        <c:delete val="1"/>
        <c:axPos val="b"/>
        <c:numFmt formatCode="General" sourceLinked="1"/>
        <c:majorTickMark val="out"/>
        <c:minorTickMark val="none"/>
        <c:tickLblPos val="nextTo"/>
        <c:crossAx val="102989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0.99088941822233867</c:v>
                </c:pt>
              </c:numCache>
            </c:numRef>
          </c:xVal>
          <c:yVal>
            <c:numRef>
              <c:f>'SIG (6)'!$R$11:$R$12</c:f>
              <c:numCache>
                <c:formatCode>General</c:formatCode>
                <c:ptCount val="2"/>
                <c:pt idx="0">
                  <c:v>0</c:v>
                </c:pt>
                <c:pt idx="1">
                  <c:v>0.13467798949715276</c:v>
                </c:pt>
              </c:numCache>
            </c:numRef>
          </c:yVal>
          <c:smooth val="1"/>
        </c:ser>
        <c:dLbls>
          <c:showLegendKey val="0"/>
          <c:showVal val="0"/>
          <c:showCatName val="0"/>
          <c:showSerName val="0"/>
          <c:showPercent val="0"/>
          <c:showBubbleSize val="0"/>
        </c:dLbls>
        <c:axId val="107685376"/>
        <c:axId val="107683840"/>
      </c:scatterChart>
      <c:valAx>
        <c:axId val="107683840"/>
        <c:scaling>
          <c:orientation val="minMax"/>
          <c:max val="1"/>
          <c:min val="-1"/>
        </c:scaling>
        <c:delete val="1"/>
        <c:axPos val="l"/>
        <c:numFmt formatCode="General" sourceLinked="1"/>
        <c:majorTickMark val="out"/>
        <c:minorTickMark val="none"/>
        <c:tickLblPos val="nextTo"/>
        <c:crossAx val="107685376"/>
        <c:crossesAt val="0"/>
        <c:crossBetween val="midCat"/>
      </c:valAx>
      <c:valAx>
        <c:axId val="107685376"/>
        <c:scaling>
          <c:orientation val="minMax"/>
          <c:max val="1"/>
          <c:min val="-1"/>
        </c:scaling>
        <c:delete val="1"/>
        <c:axPos val="b"/>
        <c:numFmt formatCode="General" sourceLinked="1"/>
        <c:majorTickMark val="out"/>
        <c:minorTickMark val="none"/>
        <c:tickLblPos val="nextTo"/>
        <c:crossAx val="1076838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(5)'!#REF!</c:f>
              <c:strCache>
                <c:ptCount val="1"/>
                <c:pt idx="0">
                  <c:v>#REF!</c:v>
                </c:pt>
              </c:strCache>
            </c:strRef>
          </c:tx>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ser>
        <c:dLbls>
          <c:showLegendKey val="0"/>
          <c:showVal val="0"/>
          <c:showCatName val="0"/>
          <c:showSerName val="0"/>
          <c:showPercent val="0"/>
          <c:showBubbleSize val="0"/>
        </c:dLbls>
        <c:axId val="108156032"/>
        <c:axId val="108146048"/>
      </c:scatterChart>
      <c:valAx>
        <c:axId val="108146048"/>
        <c:scaling>
          <c:orientation val="minMax"/>
          <c:max val="1"/>
          <c:min val="-1"/>
        </c:scaling>
        <c:delete val="1"/>
        <c:axPos val="l"/>
        <c:numFmt formatCode="General" sourceLinked="1"/>
        <c:majorTickMark val="out"/>
        <c:minorTickMark val="none"/>
        <c:tickLblPos val="nextTo"/>
        <c:crossAx val="108156032"/>
        <c:crossesAt val="0"/>
        <c:crossBetween val="midCat"/>
      </c:valAx>
      <c:valAx>
        <c:axId val="108156032"/>
        <c:scaling>
          <c:orientation val="minMax"/>
          <c:max val="1"/>
          <c:min val="-1"/>
        </c:scaling>
        <c:delete val="1"/>
        <c:axPos val="b"/>
        <c:numFmt formatCode="General" sourceLinked="1"/>
        <c:majorTickMark val="out"/>
        <c:minorTickMark val="none"/>
        <c:tickLblPos val="nextTo"/>
        <c:crossAx val="10814604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0.98768834059513766</c:v>
                </c:pt>
              </c:numCache>
            </c:numRef>
          </c:xVal>
          <c:yVal>
            <c:numRef>
              <c:f>'SIG (5)'!$R$7:$R$8</c:f>
              <c:numCache>
                <c:formatCode>General</c:formatCode>
                <c:ptCount val="2"/>
                <c:pt idx="0">
                  <c:v>0</c:v>
                </c:pt>
                <c:pt idx="1">
                  <c:v>0.15643446504023098</c:v>
                </c:pt>
              </c:numCache>
            </c:numRef>
          </c:yVal>
          <c:smooth val="1"/>
        </c:ser>
        <c:dLbls>
          <c:showLegendKey val="0"/>
          <c:showVal val="0"/>
          <c:showCatName val="0"/>
          <c:showSerName val="0"/>
          <c:showPercent val="0"/>
          <c:showBubbleSize val="0"/>
        </c:dLbls>
        <c:axId val="107820544"/>
        <c:axId val="107819008"/>
      </c:scatterChart>
      <c:valAx>
        <c:axId val="107819008"/>
        <c:scaling>
          <c:orientation val="minMax"/>
          <c:max val="1"/>
          <c:min val="-1"/>
        </c:scaling>
        <c:delete val="1"/>
        <c:axPos val="l"/>
        <c:numFmt formatCode="General" sourceLinked="1"/>
        <c:majorTickMark val="out"/>
        <c:minorTickMark val="none"/>
        <c:tickLblPos val="nextTo"/>
        <c:crossAx val="107820544"/>
        <c:crossesAt val="0"/>
        <c:crossBetween val="midCat"/>
      </c:valAx>
      <c:valAx>
        <c:axId val="107820544"/>
        <c:scaling>
          <c:orientation val="minMax"/>
          <c:max val="1"/>
          <c:min val="-1"/>
        </c:scaling>
        <c:delete val="1"/>
        <c:axPos val="b"/>
        <c:numFmt formatCode="General" sourceLinked="1"/>
        <c:majorTickMark val="out"/>
        <c:minorTickMark val="none"/>
        <c:tickLblPos val="nextTo"/>
        <c:crossAx val="1078190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1</c:v>
                </c:pt>
              </c:numCache>
            </c:numRef>
          </c:xVal>
          <c:yVal>
            <c:numRef>
              <c:f>'SIG (5)'!$V$7:$V$8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7861888"/>
        <c:axId val="107860352"/>
      </c:scatterChart>
      <c:valAx>
        <c:axId val="107860352"/>
        <c:scaling>
          <c:orientation val="minMax"/>
          <c:max val="1"/>
          <c:min val="-1"/>
        </c:scaling>
        <c:delete val="1"/>
        <c:axPos val="l"/>
        <c:numFmt formatCode="General" sourceLinked="1"/>
        <c:majorTickMark val="out"/>
        <c:minorTickMark val="none"/>
        <c:tickLblPos val="nextTo"/>
        <c:crossAx val="107861888"/>
        <c:crossesAt val="0"/>
        <c:crossBetween val="midCat"/>
      </c:valAx>
      <c:valAx>
        <c:axId val="107861888"/>
        <c:scaling>
          <c:orientation val="minMax"/>
          <c:max val="1"/>
          <c:min val="-1"/>
        </c:scaling>
        <c:delete val="1"/>
        <c:axPos val="b"/>
        <c:numFmt formatCode="General" sourceLinked="1"/>
        <c:majorTickMark val="out"/>
        <c:minorTickMark val="none"/>
        <c:tickLblPos val="nextTo"/>
        <c:crossAx val="1078603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0.95105651629515353</c:v>
                </c:pt>
              </c:numCache>
            </c:numRef>
          </c:xVal>
          <c:yVal>
            <c:numRef>
              <c:f>'SIG (5)'!$Y$7:$Y$8</c:f>
              <c:numCache>
                <c:formatCode>General</c:formatCode>
                <c:ptCount val="2"/>
                <c:pt idx="0">
                  <c:v>0</c:v>
                </c:pt>
                <c:pt idx="1">
                  <c:v>0.30901699437494751</c:v>
                </c:pt>
              </c:numCache>
            </c:numRef>
          </c:yVal>
          <c:smooth val="1"/>
        </c:ser>
        <c:dLbls>
          <c:showLegendKey val="0"/>
          <c:showVal val="0"/>
          <c:showCatName val="0"/>
          <c:showSerName val="0"/>
          <c:showPercent val="0"/>
          <c:showBubbleSize val="0"/>
        </c:dLbls>
        <c:axId val="108230912"/>
        <c:axId val="108229376"/>
      </c:scatterChart>
      <c:valAx>
        <c:axId val="108229376"/>
        <c:scaling>
          <c:orientation val="minMax"/>
          <c:max val="1"/>
          <c:min val="-1"/>
        </c:scaling>
        <c:delete val="1"/>
        <c:axPos val="l"/>
        <c:numFmt formatCode="General" sourceLinked="1"/>
        <c:majorTickMark val="out"/>
        <c:minorTickMark val="none"/>
        <c:tickLblPos val="nextTo"/>
        <c:crossAx val="108230912"/>
        <c:crossesAt val="0"/>
        <c:crossBetween val="midCat"/>
      </c:valAx>
      <c:valAx>
        <c:axId val="108230912"/>
        <c:scaling>
          <c:orientation val="minMax"/>
          <c:max val="1"/>
          <c:min val="-1"/>
        </c:scaling>
        <c:delete val="1"/>
        <c:axPos val="b"/>
        <c:numFmt formatCode="General" sourceLinked="1"/>
        <c:majorTickMark val="out"/>
        <c:minorTickMark val="none"/>
        <c:tickLblPos val="nextTo"/>
        <c:crossAx val="1082293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102692736"/>
        <c:axId val="102691200"/>
      </c:scatterChart>
      <c:valAx>
        <c:axId val="102691200"/>
        <c:scaling>
          <c:orientation val="minMax"/>
          <c:max val="1"/>
          <c:min val="-1"/>
        </c:scaling>
        <c:delete val="1"/>
        <c:axPos val="l"/>
        <c:numFmt formatCode="General" sourceLinked="1"/>
        <c:majorTickMark val="out"/>
        <c:minorTickMark val="none"/>
        <c:tickLblPos val="nextTo"/>
        <c:crossAx val="102692736"/>
        <c:crossesAt val="0"/>
        <c:crossBetween val="midCat"/>
      </c:valAx>
      <c:valAx>
        <c:axId val="102692736"/>
        <c:scaling>
          <c:orientation val="minMax"/>
          <c:max val="1"/>
          <c:min val="-1"/>
        </c:scaling>
        <c:delete val="1"/>
        <c:axPos val="b"/>
        <c:numFmt formatCode="General" sourceLinked="1"/>
        <c:majorTickMark val="out"/>
        <c:minorTickMark val="none"/>
        <c:tickLblPos val="nextTo"/>
        <c:crossAx val="1026912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0.9995065603657316</c:v>
                </c:pt>
              </c:numCache>
            </c:numRef>
          </c:xVal>
          <c:yVal>
            <c:numRef>
              <c:f>'SIG (7)'!$V$7:$V$8</c:f>
              <c:numCache>
                <c:formatCode>General</c:formatCode>
                <c:ptCount val="2"/>
                <c:pt idx="0">
                  <c:v>0</c:v>
                </c:pt>
                <c:pt idx="1">
                  <c:v>3.1410759078128236E-2</c:v>
                </c:pt>
              </c:numCache>
            </c:numRef>
          </c:yVal>
          <c:smooth val="1"/>
        </c:ser>
        <c:dLbls>
          <c:showLegendKey val="0"/>
          <c:showVal val="0"/>
          <c:showCatName val="0"/>
          <c:showSerName val="0"/>
          <c:showPercent val="0"/>
          <c:showBubbleSize val="0"/>
        </c:dLbls>
        <c:axId val="107127168"/>
        <c:axId val="91007616"/>
      </c:scatterChart>
      <c:valAx>
        <c:axId val="91007616"/>
        <c:scaling>
          <c:orientation val="minMax"/>
          <c:max val="1"/>
          <c:min val="-1"/>
        </c:scaling>
        <c:delete val="1"/>
        <c:axPos val="l"/>
        <c:numFmt formatCode="General" sourceLinked="1"/>
        <c:majorTickMark val="out"/>
        <c:minorTickMark val="none"/>
        <c:tickLblPos val="nextTo"/>
        <c:crossAx val="107127168"/>
        <c:crossesAt val="0"/>
        <c:crossBetween val="midCat"/>
      </c:valAx>
      <c:valAx>
        <c:axId val="107127168"/>
        <c:scaling>
          <c:orientation val="minMax"/>
          <c:max val="1"/>
          <c:min val="-1"/>
        </c:scaling>
        <c:delete val="1"/>
        <c:axPos val="b"/>
        <c:numFmt formatCode="General" sourceLinked="1"/>
        <c:majorTickMark val="out"/>
        <c:minorTickMark val="none"/>
        <c:tickLblPos val="nextTo"/>
        <c:crossAx val="910076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8032768"/>
        <c:axId val="108030976"/>
      </c:scatterChart>
      <c:valAx>
        <c:axId val="108030976"/>
        <c:scaling>
          <c:orientation val="minMax"/>
          <c:max val="1"/>
          <c:min val="-1"/>
        </c:scaling>
        <c:delete val="1"/>
        <c:axPos val="l"/>
        <c:numFmt formatCode="General" sourceLinked="1"/>
        <c:majorTickMark val="out"/>
        <c:minorTickMark val="none"/>
        <c:tickLblPos val="nextTo"/>
        <c:crossAx val="108032768"/>
        <c:crossesAt val="0"/>
        <c:crossBetween val="midCat"/>
      </c:valAx>
      <c:valAx>
        <c:axId val="108032768"/>
        <c:scaling>
          <c:orientation val="minMax"/>
          <c:max val="1"/>
          <c:min val="-1"/>
        </c:scaling>
        <c:delete val="1"/>
        <c:axPos val="b"/>
        <c:numFmt formatCode="General" sourceLinked="1"/>
        <c:majorTickMark val="out"/>
        <c:minorTickMark val="none"/>
        <c:tickLblPos val="nextTo"/>
        <c:crossAx val="108030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0.99975820443698404</c:v>
                </c:pt>
              </c:numCache>
            </c:numRef>
          </c:xVal>
          <c:yVal>
            <c:numRef>
              <c:f>'SIG (7)'!$V$16:$V$17</c:f>
              <c:numCache>
                <c:formatCode>General</c:formatCode>
                <c:ptCount val="2"/>
                <c:pt idx="0">
                  <c:v>0</c:v>
                </c:pt>
                <c:pt idx="1">
                  <c:v>2.1989376092505196E-2</c:v>
                </c:pt>
              </c:numCache>
            </c:numRef>
          </c:yVal>
          <c:smooth val="1"/>
        </c:ser>
        <c:dLbls>
          <c:showLegendKey val="0"/>
          <c:showVal val="0"/>
          <c:showCatName val="0"/>
          <c:showSerName val="0"/>
          <c:showPercent val="0"/>
          <c:showBubbleSize val="0"/>
        </c:dLbls>
        <c:axId val="107181184"/>
        <c:axId val="107171200"/>
      </c:scatterChart>
      <c:valAx>
        <c:axId val="107171200"/>
        <c:scaling>
          <c:orientation val="minMax"/>
          <c:max val="1"/>
          <c:min val="-1"/>
        </c:scaling>
        <c:delete val="1"/>
        <c:axPos val="l"/>
        <c:numFmt formatCode="General" sourceLinked="1"/>
        <c:majorTickMark val="out"/>
        <c:minorTickMark val="none"/>
        <c:tickLblPos val="nextTo"/>
        <c:crossAx val="107181184"/>
        <c:crossesAt val="0"/>
        <c:crossBetween val="midCat"/>
      </c:valAx>
      <c:valAx>
        <c:axId val="107181184"/>
        <c:scaling>
          <c:orientation val="minMax"/>
          <c:max val="1"/>
          <c:min val="-1"/>
        </c:scaling>
        <c:delete val="1"/>
        <c:axPos val="b"/>
        <c:numFmt formatCode="General" sourceLinked="1"/>
        <c:majorTickMark val="out"/>
        <c:minorTickMark val="none"/>
        <c:tickLblPos val="nextTo"/>
        <c:crossAx val="1071712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1</c:v>
                </c:pt>
              </c:numCache>
            </c:numRef>
          </c:xVal>
          <c:yVal>
            <c:numRef>
              <c:f>'SIG (7)'!$Y$16:$Y$17</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7214336"/>
        <c:axId val="107212800"/>
      </c:scatterChart>
      <c:valAx>
        <c:axId val="107212800"/>
        <c:scaling>
          <c:orientation val="minMax"/>
          <c:max val="1"/>
          <c:min val="-1"/>
        </c:scaling>
        <c:delete val="1"/>
        <c:axPos val="l"/>
        <c:numFmt formatCode="General" sourceLinked="1"/>
        <c:majorTickMark val="out"/>
        <c:minorTickMark val="none"/>
        <c:tickLblPos val="nextTo"/>
        <c:crossAx val="107214336"/>
        <c:crossesAt val="0"/>
        <c:crossBetween val="midCat"/>
      </c:valAx>
      <c:valAx>
        <c:axId val="107214336"/>
        <c:scaling>
          <c:orientation val="minMax"/>
          <c:max val="1"/>
          <c:min val="-1"/>
        </c:scaling>
        <c:delete val="1"/>
        <c:axPos val="b"/>
        <c:numFmt formatCode="General" sourceLinked="1"/>
        <c:majorTickMark val="out"/>
        <c:minorTickMark val="none"/>
        <c:tickLblPos val="nextTo"/>
        <c:crossAx val="1072128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0.99827220918995196</c:v>
                </c:pt>
              </c:numCache>
            </c:numRef>
          </c:xVal>
          <c:yVal>
            <c:numRef>
              <c:f>'SIG (7)'!$R$9:$R$10</c:f>
              <c:numCache>
                <c:formatCode>General</c:formatCode>
                <c:ptCount val="2"/>
                <c:pt idx="0">
                  <c:v>0</c:v>
                </c:pt>
                <c:pt idx="1">
                  <c:v>5.8758798141322552E-2</c:v>
                </c:pt>
              </c:numCache>
            </c:numRef>
          </c:yVal>
          <c:smooth val="1"/>
        </c:ser>
        <c:dLbls>
          <c:showLegendKey val="0"/>
          <c:showVal val="0"/>
          <c:showCatName val="0"/>
          <c:showSerName val="0"/>
          <c:showPercent val="0"/>
          <c:showBubbleSize val="0"/>
        </c:dLbls>
        <c:axId val="107317120"/>
        <c:axId val="107315584"/>
      </c:scatterChart>
      <c:valAx>
        <c:axId val="107315584"/>
        <c:scaling>
          <c:orientation val="minMax"/>
          <c:max val="1"/>
          <c:min val="-1"/>
        </c:scaling>
        <c:delete val="1"/>
        <c:axPos val="l"/>
        <c:numFmt formatCode="General" sourceLinked="1"/>
        <c:majorTickMark val="out"/>
        <c:minorTickMark val="none"/>
        <c:tickLblPos val="nextTo"/>
        <c:crossAx val="107317120"/>
        <c:crossesAt val="0"/>
        <c:crossBetween val="midCat"/>
      </c:valAx>
      <c:valAx>
        <c:axId val="107317120"/>
        <c:scaling>
          <c:orientation val="minMax"/>
          <c:max val="1"/>
          <c:min val="-1"/>
        </c:scaling>
        <c:delete val="1"/>
        <c:axPos val="b"/>
        <c:numFmt formatCode="General" sourceLinked="1"/>
        <c:majorTickMark val="out"/>
        <c:minorTickMark val="none"/>
        <c:tickLblPos val="nextTo"/>
        <c:crossAx val="10731558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0.97309851098212663</c:v>
                </c:pt>
              </c:numCache>
            </c:numRef>
          </c:xVal>
          <c:yVal>
            <c:numRef>
              <c:f>'SIG (7)'!$V$20:$V$21</c:f>
              <c:numCache>
                <c:formatCode>General</c:formatCode>
                <c:ptCount val="2"/>
                <c:pt idx="0">
                  <c:v>0</c:v>
                </c:pt>
                <c:pt idx="1">
                  <c:v>0.23038942667659046</c:v>
                </c:pt>
              </c:numCache>
            </c:numRef>
          </c:yVal>
          <c:smooth val="1"/>
        </c:ser>
        <c:dLbls>
          <c:showLegendKey val="0"/>
          <c:showVal val="0"/>
          <c:showCatName val="0"/>
          <c:showSerName val="0"/>
          <c:showPercent val="0"/>
          <c:showBubbleSize val="0"/>
        </c:dLbls>
        <c:axId val="109136128"/>
        <c:axId val="109134592"/>
      </c:scatterChart>
      <c:valAx>
        <c:axId val="109134592"/>
        <c:scaling>
          <c:orientation val="minMax"/>
          <c:max val="1"/>
          <c:min val="-1"/>
        </c:scaling>
        <c:delete val="1"/>
        <c:axPos val="l"/>
        <c:numFmt formatCode="General" sourceLinked="1"/>
        <c:majorTickMark val="out"/>
        <c:minorTickMark val="none"/>
        <c:tickLblPos val="nextTo"/>
        <c:crossAx val="109136128"/>
        <c:crossesAt val="0"/>
        <c:crossBetween val="midCat"/>
      </c:valAx>
      <c:valAx>
        <c:axId val="109136128"/>
        <c:scaling>
          <c:orientation val="minMax"/>
          <c:max val="1"/>
          <c:min val="-1"/>
        </c:scaling>
        <c:delete val="1"/>
        <c:axPos val="b"/>
        <c:numFmt formatCode="General" sourceLinked="1"/>
        <c:majorTickMark val="out"/>
        <c:minorTickMark val="none"/>
        <c:tickLblPos val="nextTo"/>
        <c:crossAx val="1091345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1</c:v>
                </c:pt>
              </c:numCache>
            </c:numRef>
          </c:xVal>
          <c:yVal>
            <c:numRef>
              <c:f>'SIG (7)'!$Y$20:$Y$21</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9165184"/>
        <c:axId val="109163648"/>
      </c:scatterChart>
      <c:valAx>
        <c:axId val="109163648"/>
        <c:scaling>
          <c:orientation val="minMax"/>
          <c:max val="1"/>
          <c:min val="-1"/>
        </c:scaling>
        <c:delete val="1"/>
        <c:axPos val="l"/>
        <c:numFmt formatCode="General" sourceLinked="1"/>
        <c:majorTickMark val="out"/>
        <c:minorTickMark val="none"/>
        <c:tickLblPos val="nextTo"/>
        <c:crossAx val="109165184"/>
        <c:crossesAt val="0"/>
        <c:crossBetween val="midCat"/>
      </c:valAx>
      <c:valAx>
        <c:axId val="109165184"/>
        <c:scaling>
          <c:orientation val="minMax"/>
          <c:max val="1"/>
          <c:min val="-1"/>
        </c:scaling>
        <c:delete val="1"/>
        <c:axPos val="b"/>
        <c:numFmt formatCode="General" sourceLinked="1"/>
        <c:majorTickMark val="out"/>
        <c:minorTickMark val="none"/>
        <c:tickLblPos val="nextTo"/>
        <c:crossAx val="109163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0.99211470131447776</c:v>
                </c:pt>
              </c:numCache>
            </c:numRef>
          </c:xVal>
          <c:yVal>
            <c:numRef>
              <c:f>'SIG (7)'!$V$25:$V$26</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109198336"/>
        <c:axId val="109196800"/>
      </c:scatterChart>
      <c:valAx>
        <c:axId val="109196800"/>
        <c:scaling>
          <c:orientation val="minMax"/>
          <c:max val="1"/>
          <c:min val="-1"/>
        </c:scaling>
        <c:delete val="1"/>
        <c:axPos val="l"/>
        <c:numFmt formatCode="General" sourceLinked="1"/>
        <c:majorTickMark val="out"/>
        <c:minorTickMark val="none"/>
        <c:tickLblPos val="nextTo"/>
        <c:crossAx val="109198336"/>
        <c:crossesAt val="0"/>
        <c:crossBetween val="midCat"/>
      </c:valAx>
      <c:valAx>
        <c:axId val="109198336"/>
        <c:scaling>
          <c:orientation val="minMax"/>
          <c:max val="1"/>
          <c:min val="-1"/>
        </c:scaling>
        <c:delete val="1"/>
        <c:axPos val="b"/>
        <c:numFmt formatCode="General" sourceLinked="1"/>
        <c:majorTickMark val="out"/>
        <c:minorTickMark val="none"/>
        <c:tickLblPos val="nextTo"/>
        <c:crossAx val="1091968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(8)'!#REF!</c:f>
              <c:strCache>
                <c:ptCount val="1"/>
                <c:pt idx="0">
                  <c:v>#REF!</c:v>
                </c:pt>
              </c:strCache>
            </c:strRef>
          </c:tx>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ser>
        <c:dLbls>
          <c:showLegendKey val="0"/>
          <c:showVal val="0"/>
          <c:showCatName val="0"/>
          <c:showSerName val="0"/>
          <c:showPercent val="0"/>
          <c:showBubbleSize val="0"/>
        </c:dLbls>
        <c:axId val="110970752"/>
        <c:axId val="110969216"/>
      </c:scatterChart>
      <c:valAx>
        <c:axId val="110969216"/>
        <c:scaling>
          <c:orientation val="minMax"/>
          <c:max val="1"/>
          <c:min val="-1"/>
        </c:scaling>
        <c:delete val="1"/>
        <c:axPos val="l"/>
        <c:numFmt formatCode="General" sourceLinked="1"/>
        <c:majorTickMark val="out"/>
        <c:minorTickMark val="none"/>
        <c:tickLblPos val="nextTo"/>
        <c:crossAx val="110970752"/>
        <c:crossesAt val="0"/>
        <c:crossBetween val="midCat"/>
      </c:valAx>
      <c:valAx>
        <c:axId val="110970752"/>
        <c:scaling>
          <c:orientation val="minMax"/>
          <c:max val="1"/>
          <c:min val="-1"/>
        </c:scaling>
        <c:delete val="1"/>
        <c:axPos val="b"/>
        <c:numFmt formatCode="General" sourceLinked="1"/>
        <c:majorTickMark val="out"/>
        <c:minorTickMark val="none"/>
        <c:tickLblPos val="nextTo"/>
        <c:crossAx val="1109692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0.99526140220630832</c:v>
                </c:pt>
              </c:numCache>
            </c:numRef>
          </c:xVal>
          <c:yVal>
            <c:numRef>
              <c:f>'SIG (8)'!$V$9:$V$10</c:f>
              <c:numCache>
                <c:formatCode>General</c:formatCode>
                <c:ptCount val="2"/>
                <c:pt idx="0">
                  <c:v>0</c:v>
                </c:pt>
                <c:pt idx="1">
                  <c:v>9.7235493922399607E-2</c:v>
                </c:pt>
              </c:numCache>
            </c:numRef>
          </c:yVal>
          <c:smooth val="1"/>
        </c:ser>
        <c:dLbls>
          <c:showLegendKey val="0"/>
          <c:showVal val="0"/>
          <c:showCatName val="0"/>
          <c:showSerName val="0"/>
          <c:showPercent val="0"/>
          <c:showBubbleSize val="0"/>
        </c:dLbls>
        <c:axId val="110999808"/>
        <c:axId val="110998272"/>
      </c:scatterChart>
      <c:valAx>
        <c:axId val="110998272"/>
        <c:scaling>
          <c:orientation val="minMax"/>
          <c:max val="1"/>
          <c:min val="-1"/>
        </c:scaling>
        <c:delete val="1"/>
        <c:axPos val="l"/>
        <c:numFmt formatCode="General" sourceLinked="1"/>
        <c:majorTickMark val="out"/>
        <c:minorTickMark val="none"/>
        <c:tickLblPos val="nextTo"/>
        <c:crossAx val="110999808"/>
        <c:crossesAt val="0"/>
        <c:crossBetween val="midCat"/>
      </c:valAx>
      <c:valAx>
        <c:axId val="110999808"/>
        <c:scaling>
          <c:orientation val="minMax"/>
          <c:max val="1"/>
          <c:min val="-1"/>
        </c:scaling>
        <c:delete val="1"/>
        <c:axPos val="b"/>
        <c:numFmt formatCode="General" sourceLinked="1"/>
        <c:majorTickMark val="out"/>
        <c:minorTickMark val="none"/>
        <c:tickLblPos val="nextTo"/>
        <c:crossAx val="110998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104184064"/>
        <c:axId val="104182528"/>
      </c:scatterChart>
      <c:valAx>
        <c:axId val="104182528"/>
        <c:scaling>
          <c:orientation val="minMax"/>
          <c:max val="1"/>
          <c:min val="-1"/>
        </c:scaling>
        <c:delete val="1"/>
        <c:axPos val="l"/>
        <c:numFmt formatCode="General" sourceLinked="1"/>
        <c:majorTickMark val="out"/>
        <c:minorTickMark val="none"/>
        <c:tickLblPos val="nextTo"/>
        <c:crossAx val="104184064"/>
        <c:crossesAt val="0"/>
        <c:crossBetween val="midCat"/>
      </c:valAx>
      <c:valAx>
        <c:axId val="104184064"/>
        <c:scaling>
          <c:orientation val="minMax"/>
          <c:max val="1"/>
          <c:min val="-1"/>
        </c:scaling>
        <c:delete val="1"/>
        <c:axPos val="b"/>
        <c:numFmt formatCode="General" sourceLinked="1"/>
        <c:majorTickMark val="out"/>
        <c:minorTickMark val="none"/>
        <c:tickLblPos val="nextTo"/>
        <c:crossAx val="1041825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0.99761250636122523</c:v>
                </c:pt>
              </c:numCache>
            </c:numRef>
          </c:xVal>
          <c:yVal>
            <c:numRef>
              <c:f>'SIG (8)'!$R$9:$R$10</c:f>
              <c:numCache>
                <c:formatCode>General</c:formatCode>
                <c:ptCount val="2"/>
                <c:pt idx="0">
                  <c:v>0</c:v>
                </c:pt>
                <c:pt idx="1">
                  <c:v>6.9060025714406059E-2</c:v>
                </c:pt>
              </c:numCache>
            </c:numRef>
          </c:yVal>
          <c:smooth val="1"/>
        </c:ser>
        <c:dLbls>
          <c:showLegendKey val="0"/>
          <c:showVal val="0"/>
          <c:showCatName val="0"/>
          <c:showSerName val="0"/>
          <c:showPercent val="0"/>
          <c:showBubbleSize val="0"/>
        </c:dLbls>
        <c:axId val="107440768"/>
        <c:axId val="107439232"/>
      </c:scatterChart>
      <c:valAx>
        <c:axId val="107439232"/>
        <c:scaling>
          <c:orientation val="minMax"/>
          <c:max val="1"/>
          <c:min val="-1"/>
        </c:scaling>
        <c:delete val="1"/>
        <c:axPos val="l"/>
        <c:numFmt formatCode="General" sourceLinked="1"/>
        <c:majorTickMark val="out"/>
        <c:minorTickMark val="none"/>
        <c:tickLblPos val="nextTo"/>
        <c:crossAx val="107440768"/>
        <c:crossesAt val="0"/>
        <c:crossBetween val="midCat"/>
      </c:valAx>
      <c:valAx>
        <c:axId val="107440768"/>
        <c:scaling>
          <c:orientation val="minMax"/>
          <c:max val="1"/>
          <c:min val="-1"/>
        </c:scaling>
        <c:delete val="1"/>
        <c:axPos val="b"/>
        <c:numFmt formatCode="General" sourceLinked="1"/>
        <c:majorTickMark val="out"/>
        <c:minorTickMark val="none"/>
        <c:tickLblPos val="nextTo"/>
        <c:crossAx val="1074392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0.99916613434254009</c:v>
                </c:pt>
              </c:numCache>
            </c:numRef>
          </c:xVal>
          <c:yVal>
            <c:numRef>
              <c:f>'SIG (8)'!$V$5:$V$6</c:f>
              <c:numCache>
                <c:formatCode>General</c:formatCode>
                <c:ptCount val="2"/>
                <c:pt idx="0">
                  <c:v>0</c:v>
                </c:pt>
                <c:pt idx="1">
                  <c:v>4.0829351978510245E-2</c:v>
                </c:pt>
              </c:numCache>
            </c:numRef>
          </c:yVal>
          <c:smooth val="1"/>
        </c:ser>
        <c:dLbls>
          <c:showLegendKey val="0"/>
          <c:showVal val="0"/>
          <c:showCatName val="0"/>
          <c:showSerName val="0"/>
          <c:showPercent val="0"/>
          <c:showBubbleSize val="0"/>
        </c:dLbls>
        <c:axId val="110664704"/>
        <c:axId val="110663168"/>
      </c:scatterChart>
      <c:valAx>
        <c:axId val="110663168"/>
        <c:scaling>
          <c:orientation val="minMax"/>
          <c:max val="1"/>
          <c:min val="-1"/>
        </c:scaling>
        <c:delete val="1"/>
        <c:axPos val="l"/>
        <c:numFmt formatCode="General" sourceLinked="1"/>
        <c:majorTickMark val="out"/>
        <c:minorTickMark val="none"/>
        <c:tickLblPos val="nextTo"/>
        <c:crossAx val="110664704"/>
        <c:crossesAt val="0"/>
        <c:crossBetween val="midCat"/>
      </c:valAx>
      <c:valAx>
        <c:axId val="110664704"/>
        <c:scaling>
          <c:orientation val="minMax"/>
          <c:max val="1"/>
          <c:min val="-1"/>
        </c:scaling>
        <c:delete val="1"/>
        <c:axPos val="b"/>
        <c:numFmt formatCode="General" sourceLinked="1"/>
        <c:majorTickMark val="out"/>
        <c:minorTickMark val="none"/>
        <c:tickLblPos val="nextTo"/>
        <c:crossAx val="110663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1</c:v>
                </c:pt>
              </c:numCache>
            </c:numRef>
          </c:xVal>
          <c:yVal>
            <c:numRef>
              <c:f>'SIG (2)'!$V$9:$V$10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8685184"/>
        <c:axId val="108683648"/>
      </c:scatterChart>
      <c:valAx>
        <c:axId val="108683648"/>
        <c:scaling>
          <c:orientation val="minMax"/>
          <c:max val="1"/>
          <c:min val="-1"/>
        </c:scaling>
        <c:delete val="1"/>
        <c:axPos val="l"/>
        <c:numFmt formatCode="General" sourceLinked="1"/>
        <c:majorTickMark val="out"/>
        <c:minorTickMark val="none"/>
        <c:tickLblPos val="nextTo"/>
        <c:crossAx val="108685184"/>
        <c:crossesAt val="0"/>
        <c:crossBetween val="midCat"/>
      </c:valAx>
      <c:valAx>
        <c:axId val="108685184"/>
        <c:scaling>
          <c:orientation val="minMax"/>
          <c:max val="1"/>
          <c:min val="-1"/>
        </c:scaling>
        <c:delete val="1"/>
        <c:axPos val="b"/>
        <c:numFmt formatCode="General" sourceLinked="1"/>
        <c:majorTickMark val="out"/>
        <c:minorTickMark val="none"/>
        <c:tickLblPos val="nextTo"/>
        <c:crossAx val="108683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-6.1257422745431001E-17</c:v>
                </c:pt>
              </c:numCache>
            </c:numRef>
          </c:xVal>
          <c:yVal>
            <c:numRef>
              <c:f>'SIG (2)'!$R$9:$R$10</c:f>
              <c:numCache>
                <c:formatCode>General</c:formatCode>
                <c:ptCount val="2"/>
                <c:pt idx="0">
                  <c:v>0</c:v>
                </c:pt>
                <c:pt idx="1">
                  <c:v>1</c:v>
                </c:pt>
              </c:numCache>
            </c:numRef>
          </c:yVal>
          <c:smooth val="1"/>
        </c:ser>
        <c:dLbls>
          <c:showLegendKey val="0"/>
          <c:showVal val="0"/>
          <c:showCatName val="0"/>
          <c:showSerName val="0"/>
          <c:showPercent val="0"/>
          <c:showBubbleSize val="0"/>
        </c:dLbls>
        <c:axId val="108723200"/>
        <c:axId val="108721664"/>
      </c:scatterChart>
      <c:valAx>
        <c:axId val="108721664"/>
        <c:scaling>
          <c:orientation val="minMax"/>
          <c:max val="1"/>
          <c:min val="-1"/>
        </c:scaling>
        <c:delete val="1"/>
        <c:axPos val="l"/>
        <c:numFmt formatCode="General" sourceLinked="1"/>
        <c:majorTickMark val="out"/>
        <c:minorTickMark val="none"/>
        <c:tickLblPos val="nextTo"/>
        <c:crossAx val="108723200"/>
        <c:crossesAt val="0"/>
        <c:crossBetween val="midCat"/>
      </c:valAx>
      <c:valAx>
        <c:axId val="108723200"/>
        <c:scaling>
          <c:orientation val="minMax"/>
          <c:max val="1"/>
          <c:min val="-1"/>
        </c:scaling>
        <c:delete val="1"/>
        <c:axPos val="b"/>
        <c:numFmt formatCode="General" sourceLinked="1"/>
        <c:majorTickMark val="out"/>
        <c:minorTickMark val="none"/>
        <c:tickLblPos val="nextTo"/>
        <c:crossAx val="1087216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-1</c:v>
                </c:pt>
              </c:numCache>
            </c:numRef>
          </c:xVal>
          <c:yVal>
            <c:numRef>
              <c:f>'SIG (2)'!$V$5:$V$6</c:f>
              <c:numCache>
                <c:formatCode>General</c:formatCode>
                <c:ptCount val="2"/>
                <c:pt idx="0">
                  <c:v>0</c:v>
                </c:pt>
                <c:pt idx="1">
                  <c:v>0</c:v>
                </c:pt>
              </c:numCache>
            </c:numRef>
          </c:yVal>
          <c:smooth val="1"/>
        </c:ser>
        <c:dLbls>
          <c:showLegendKey val="0"/>
          <c:showVal val="0"/>
          <c:showCatName val="0"/>
          <c:showSerName val="0"/>
          <c:showPercent val="0"/>
          <c:showBubbleSize val="0"/>
        </c:dLbls>
        <c:axId val="108756352"/>
        <c:axId val="108754816"/>
      </c:scatterChart>
      <c:valAx>
        <c:axId val="108754816"/>
        <c:scaling>
          <c:orientation val="minMax"/>
          <c:max val="1"/>
          <c:min val="-1"/>
        </c:scaling>
        <c:delete val="1"/>
        <c:axPos val="l"/>
        <c:numFmt formatCode="General" sourceLinked="1"/>
        <c:majorTickMark val="out"/>
        <c:minorTickMark val="none"/>
        <c:tickLblPos val="nextTo"/>
        <c:crossAx val="108756352"/>
        <c:crossesAt val="0"/>
        <c:crossBetween val="midCat"/>
      </c:valAx>
      <c:valAx>
        <c:axId val="108756352"/>
        <c:scaling>
          <c:orientation val="minMax"/>
          <c:max val="1"/>
          <c:min val="-1"/>
        </c:scaling>
        <c:delete val="1"/>
        <c:axPos val="b"/>
        <c:numFmt formatCode="General" sourceLinked="1"/>
        <c:majorTickMark val="out"/>
        <c:minorTickMark val="none"/>
        <c:tickLblPos val="nextTo"/>
        <c:crossAx val="1087548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0.98228725072868861</c:v>
                </c:pt>
              </c:numCache>
            </c:numRef>
          </c:xVal>
          <c:yVal>
            <c:numRef>
              <c:f>'SIG (2)'!$V$19:$V$20</c:f>
              <c:numCache>
                <c:formatCode>General</c:formatCode>
                <c:ptCount val="2"/>
                <c:pt idx="0">
                  <c:v>0</c:v>
                </c:pt>
                <c:pt idx="1">
                  <c:v>0.18738131458572502</c:v>
                </c:pt>
              </c:numCache>
            </c:numRef>
          </c:yVal>
          <c:smooth val="1"/>
        </c:ser>
        <c:dLbls>
          <c:showLegendKey val="0"/>
          <c:showVal val="0"/>
          <c:showCatName val="0"/>
          <c:showSerName val="0"/>
          <c:showPercent val="0"/>
          <c:showBubbleSize val="0"/>
        </c:dLbls>
        <c:axId val="110899200"/>
        <c:axId val="110889216"/>
      </c:scatterChart>
      <c:valAx>
        <c:axId val="110889216"/>
        <c:scaling>
          <c:orientation val="minMax"/>
          <c:max val="1"/>
          <c:min val="-1"/>
        </c:scaling>
        <c:delete val="1"/>
        <c:axPos val="l"/>
        <c:numFmt formatCode="General" sourceLinked="1"/>
        <c:majorTickMark val="out"/>
        <c:minorTickMark val="none"/>
        <c:tickLblPos val="nextTo"/>
        <c:crossAx val="110899200"/>
        <c:crossesAt val="0"/>
        <c:crossBetween val="midCat"/>
      </c:valAx>
      <c:valAx>
        <c:axId val="110899200"/>
        <c:scaling>
          <c:orientation val="minMax"/>
          <c:max val="1"/>
          <c:min val="-1"/>
        </c:scaling>
        <c:delete val="1"/>
        <c:axPos val="b"/>
        <c:numFmt formatCode="General" sourceLinked="1"/>
        <c:majorTickMark val="out"/>
        <c:minorTickMark val="none"/>
        <c:tickLblPos val="nextTo"/>
        <c:crossAx val="110889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-0.2789911060392295</c:v>
                </c:pt>
              </c:numCache>
            </c:numRef>
          </c:xVal>
          <c:yVal>
            <c:numRef>
              <c:f>'SIG (2)'!$Y$19:$Y$20</c:f>
              <c:numCache>
                <c:formatCode>General</c:formatCode>
                <c:ptCount val="2"/>
                <c:pt idx="0">
                  <c:v>0</c:v>
                </c:pt>
                <c:pt idx="1">
                  <c:v>0.96029368567694295</c:v>
                </c:pt>
              </c:numCache>
            </c:numRef>
          </c:yVal>
          <c:smooth val="1"/>
        </c:ser>
        <c:dLbls>
          <c:showLegendKey val="0"/>
          <c:showVal val="0"/>
          <c:showCatName val="0"/>
          <c:showSerName val="0"/>
          <c:showPercent val="0"/>
          <c:showBubbleSize val="0"/>
        </c:dLbls>
        <c:axId val="111358336"/>
        <c:axId val="111352448"/>
      </c:scatterChart>
      <c:valAx>
        <c:axId val="111352448"/>
        <c:scaling>
          <c:orientation val="minMax"/>
          <c:max val="1"/>
          <c:min val="-1"/>
        </c:scaling>
        <c:delete val="1"/>
        <c:axPos val="l"/>
        <c:numFmt formatCode="General" sourceLinked="1"/>
        <c:majorTickMark val="out"/>
        <c:minorTickMark val="none"/>
        <c:tickLblPos val="nextTo"/>
        <c:crossAx val="111358336"/>
        <c:crossesAt val="0"/>
        <c:crossBetween val="midCat"/>
      </c:valAx>
      <c:valAx>
        <c:axId val="111358336"/>
        <c:scaling>
          <c:orientation val="minMax"/>
          <c:max val="1"/>
          <c:min val="-1"/>
        </c:scaling>
        <c:delete val="1"/>
        <c:axPos val="b"/>
        <c:numFmt formatCode="General" sourceLinked="1"/>
        <c:majorTickMark val="out"/>
        <c:minorTickMark val="none"/>
        <c:tickLblPos val="nextTo"/>
        <c:crossAx val="1113524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0.96935966240362925</c:v>
                </c:pt>
              </c:numCache>
            </c:numRef>
          </c:xVal>
          <c:yVal>
            <c:numRef>
              <c:f>'SIG (2)'!$Y$30:$Y$31</c:f>
              <c:numCache>
                <c:formatCode>General</c:formatCode>
                <c:ptCount val="2"/>
                <c:pt idx="0">
                  <c:v>0</c:v>
                </c:pt>
                <c:pt idx="1">
                  <c:v>0.24564577119242656</c:v>
                </c:pt>
              </c:numCache>
            </c:numRef>
          </c:yVal>
          <c:smooth val="1"/>
        </c:ser>
        <c:dLbls>
          <c:showLegendKey val="0"/>
          <c:showVal val="0"/>
          <c:showCatName val="0"/>
          <c:showSerName val="0"/>
          <c:showPercent val="0"/>
          <c:showBubbleSize val="0"/>
        </c:dLbls>
        <c:axId val="111694592"/>
        <c:axId val="111684608"/>
      </c:scatterChart>
      <c:valAx>
        <c:axId val="111684608"/>
        <c:scaling>
          <c:orientation val="minMax"/>
          <c:max val="1"/>
          <c:min val="-1"/>
        </c:scaling>
        <c:delete val="1"/>
        <c:axPos val="l"/>
        <c:numFmt formatCode="General" sourceLinked="1"/>
        <c:majorTickMark val="out"/>
        <c:minorTickMark val="none"/>
        <c:tickLblPos val="nextTo"/>
        <c:crossAx val="111694592"/>
        <c:crossesAt val="0"/>
        <c:crossBetween val="midCat"/>
      </c:valAx>
      <c:valAx>
        <c:axId val="111694592"/>
        <c:scaling>
          <c:orientation val="minMax"/>
          <c:max val="1"/>
          <c:min val="-1"/>
        </c:scaling>
        <c:delete val="1"/>
        <c:axPos val="b"/>
        <c:numFmt formatCode="General" sourceLinked="1"/>
        <c:majorTickMark val="out"/>
        <c:minorTickMark val="none"/>
        <c:tickLblPos val="nextTo"/>
        <c:crossAx val="1116846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0.98228725072868861</c:v>
                </c:pt>
              </c:numCache>
            </c:numRef>
          </c:xVal>
          <c:yVal>
            <c:numRef>
              <c:f>'SIG (2)'!$V$30:$V$31</c:f>
              <c:numCache>
                <c:formatCode>General</c:formatCode>
                <c:ptCount val="2"/>
                <c:pt idx="0">
                  <c:v>0</c:v>
                </c:pt>
                <c:pt idx="1">
                  <c:v>0.18738131458572502</c:v>
                </c:pt>
              </c:numCache>
            </c:numRef>
          </c:yVal>
          <c:smooth val="1"/>
        </c:ser>
        <c:dLbls>
          <c:showLegendKey val="0"/>
          <c:showVal val="0"/>
          <c:showCatName val="0"/>
          <c:showSerName val="0"/>
          <c:showPercent val="0"/>
          <c:showBubbleSize val="0"/>
        </c:dLbls>
        <c:axId val="111412352"/>
        <c:axId val="111738240"/>
      </c:scatterChart>
      <c:valAx>
        <c:axId val="111738240"/>
        <c:scaling>
          <c:orientation val="minMax"/>
          <c:max val="1"/>
          <c:min val="-1"/>
        </c:scaling>
        <c:delete val="1"/>
        <c:axPos val="l"/>
        <c:numFmt formatCode="General" sourceLinked="1"/>
        <c:majorTickMark val="out"/>
        <c:minorTickMark val="none"/>
        <c:tickLblPos val="nextTo"/>
        <c:crossAx val="111412352"/>
        <c:crossesAt val="0"/>
        <c:crossBetween val="midCat"/>
      </c:valAx>
      <c:valAx>
        <c:axId val="111412352"/>
        <c:scaling>
          <c:orientation val="minMax"/>
          <c:max val="1"/>
          <c:min val="-1"/>
        </c:scaling>
        <c:delete val="1"/>
        <c:axPos val="b"/>
        <c:numFmt formatCode="General" sourceLinked="1"/>
        <c:majorTickMark val="out"/>
        <c:minorTickMark val="none"/>
        <c:tickLblPos val="nextTo"/>
        <c:crossAx val="1117382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0.81406483936369523</c:v>
                </c:pt>
              </c:numCache>
            </c:numRef>
          </c:xVal>
          <c:yVal>
            <c:numRef>
              <c:f>'SIG (2)'!$R$23:$R$24</c:f>
              <c:numCache>
                <c:formatCode>General</c:formatCode>
                <c:ptCount val="2"/>
                <c:pt idx="0">
                  <c:v>0</c:v>
                </c:pt>
                <c:pt idx="1">
                  <c:v>0.58077399848113131</c:v>
                </c:pt>
              </c:numCache>
            </c:numRef>
          </c:yVal>
          <c:smooth val="1"/>
        </c:ser>
        <c:dLbls>
          <c:showLegendKey val="0"/>
          <c:showVal val="0"/>
          <c:showCatName val="0"/>
          <c:showSerName val="0"/>
          <c:showPercent val="0"/>
          <c:showBubbleSize val="0"/>
        </c:dLbls>
        <c:axId val="111453696"/>
        <c:axId val="111452160"/>
      </c:scatterChart>
      <c:valAx>
        <c:axId val="111452160"/>
        <c:scaling>
          <c:orientation val="minMax"/>
          <c:max val="1"/>
          <c:min val="-1"/>
        </c:scaling>
        <c:delete val="1"/>
        <c:axPos val="l"/>
        <c:numFmt formatCode="General" sourceLinked="1"/>
        <c:majorTickMark val="out"/>
        <c:minorTickMark val="none"/>
        <c:tickLblPos val="nextTo"/>
        <c:crossAx val="111453696"/>
        <c:crossesAt val="0"/>
        <c:crossBetween val="midCat"/>
      </c:valAx>
      <c:valAx>
        <c:axId val="111453696"/>
        <c:scaling>
          <c:orientation val="minMax"/>
          <c:max val="1"/>
          <c:min val="-1"/>
        </c:scaling>
        <c:delete val="1"/>
        <c:axPos val="b"/>
        <c:numFmt formatCode="General" sourceLinked="1"/>
        <c:majorTickMark val="out"/>
        <c:minorTickMark val="none"/>
        <c:tickLblPos val="nextTo"/>
        <c:crossAx val="11145216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104235776"/>
        <c:axId val="104221696"/>
      </c:scatterChart>
      <c:valAx>
        <c:axId val="104221696"/>
        <c:scaling>
          <c:orientation val="minMax"/>
          <c:max val="1"/>
          <c:min val="-1"/>
        </c:scaling>
        <c:delete val="1"/>
        <c:axPos val="l"/>
        <c:numFmt formatCode="General" sourceLinked="1"/>
        <c:majorTickMark val="out"/>
        <c:minorTickMark val="none"/>
        <c:tickLblPos val="nextTo"/>
        <c:crossAx val="104235776"/>
        <c:crossesAt val="0"/>
        <c:crossBetween val="midCat"/>
      </c:valAx>
      <c:valAx>
        <c:axId val="104235776"/>
        <c:scaling>
          <c:orientation val="minMax"/>
          <c:max val="1"/>
          <c:min val="-1"/>
        </c:scaling>
        <c:delete val="1"/>
        <c:axPos val="b"/>
        <c:numFmt formatCode="General" sourceLinked="1"/>
        <c:majorTickMark val="out"/>
        <c:minorTickMark val="none"/>
        <c:tickLblPos val="nextTo"/>
        <c:crossAx val="1042216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1</c:v>
                </c:pt>
              </c:numCache>
            </c:numRef>
          </c:xVal>
          <c:yVal>
            <c:numRef>
              <c:f>'SIG (2)'!$V$42:$V$43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593344"/>
        <c:axId val="111591808"/>
      </c:scatterChart>
      <c:valAx>
        <c:axId val="111591808"/>
        <c:scaling>
          <c:orientation val="minMax"/>
          <c:max val="1"/>
          <c:min val="-1"/>
        </c:scaling>
        <c:delete val="1"/>
        <c:axPos val="l"/>
        <c:numFmt formatCode="General" sourceLinked="1"/>
        <c:majorTickMark val="out"/>
        <c:minorTickMark val="none"/>
        <c:tickLblPos val="nextTo"/>
        <c:crossAx val="111593344"/>
        <c:crossesAt val="0"/>
        <c:crossBetween val="midCat"/>
      </c:valAx>
      <c:valAx>
        <c:axId val="111593344"/>
        <c:scaling>
          <c:orientation val="minMax"/>
          <c:max val="1"/>
          <c:min val="-1"/>
        </c:scaling>
        <c:delete val="1"/>
        <c:axPos val="b"/>
        <c:numFmt formatCode="General" sourceLinked="1"/>
        <c:majorTickMark val="out"/>
        <c:minorTickMark val="none"/>
        <c:tickLblPos val="nextTo"/>
        <c:crossAx val="1115918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626496"/>
        <c:axId val="111624960"/>
      </c:scatterChart>
      <c:valAx>
        <c:axId val="111624960"/>
        <c:scaling>
          <c:orientation val="minMax"/>
          <c:max val="1"/>
          <c:min val="-1"/>
        </c:scaling>
        <c:delete val="1"/>
        <c:axPos val="l"/>
        <c:numFmt formatCode="General" sourceLinked="1"/>
        <c:majorTickMark val="out"/>
        <c:minorTickMark val="none"/>
        <c:tickLblPos val="nextTo"/>
        <c:crossAx val="111626496"/>
        <c:crossesAt val="0"/>
        <c:crossBetween val="midCat"/>
      </c:valAx>
      <c:valAx>
        <c:axId val="111626496"/>
        <c:scaling>
          <c:orientation val="minMax"/>
          <c:max val="1"/>
          <c:min val="-1"/>
        </c:scaling>
        <c:delete val="1"/>
        <c:axPos val="b"/>
        <c:numFmt formatCode="General" sourceLinked="1"/>
        <c:majorTickMark val="out"/>
        <c:minorTickMark val="none"/>
        <c:tickLblPos val="nextTo"/>
        <c:crossAx val="1116249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1</c:v>
                </c:pt>
              </c:numCache>
            </c:numRef>
          </c:xVal>
          <c:yVal>
            <c:numRef>
              <c:f>'SIG (2)'!$V$51:$V$52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746048"/>
        <c:axId val="111744512"/>
      </c:scatterChart>
      <c:valAx>
        <c:axId val="111744512"/>
        <c:scaling>
          <c:orientation val="minMax"/>
          <c:max val="1"/>
          <c:min val="-1"/>
        </c:scaling>
        <c:delete val="1"/>
        <c:axPos val="l"/>
        <c:numFmt formatCode="General" sourceLinked="1"/>
        <c:majorTickMark val="out"/>
        <c:minorTickMark val="none"/>
        <c:tickLblPos val="nextTo"/>
        <c:crossAx val="111746048"/>
        <c:crossesAt val="0"/>
        <c:crossBetween val="midCat"/>
      </c:valAx>
      <c:valAx>
        <c:axId val="111746048"/>
        <c:scaling>
          <c:orientation val="minMax"/>
          <c:max val="1"/>
          <c:min val="-1"/>
        </c:scaling>
        <c:delete val="1"/>
        <c:axPos val="b"/>
        <c:numFmt formatCode="General" sourceLinked="1"/>
        <c:majorTickMark val="out"/>
        <c:minorTickMark val="none"/>
        <c:tickLblPos val="nextTo"/>
        <c:crossAx val="1117445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1</c:v>
                </c:pt>
              </c:numCache>
            </c:numRef>
          </c:xVal>
          <c:yVal>
            <c:numRef>
              <c:f>'SIG (2)'!$Y$51:$Y$52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787392"/>
        <c:axId val="111785856"/>
      </c:scatterChart>
      <c:valAx>
        <c:axId val="111785856"/>
        <c:scaling>
          <c:orientation val="minMax"/>
          <c:max val="1"/>
          <c:min val="-1"/>
        </c:scaling>
        <c:delete val="1"/>
        <c:axPos val="l"/>
        <c:numFmt formatCode="General" sourceLinked="1"/>
        <c:majorTickMark val="out"/>
        <c:minorTickMark val="none"/>
        <c:tickLblPos val="nextTo"/>
        <c:crossAx val="111787392"/>
        <c:crossesAt val="0"/>
        <c:crossBetween val="midCat"/>
      </c:valAx>
      <c:valAx>
        <c:axId val="111787392"/>
        <c:scaling>
          <c:orientation val="minMax"/>
          <c:max val="1"/>
          <c:min val="-1"/>
        </c:scaling>
        <c:delete val="1"/>
        <c:axPos val="b"/>
        <c:numFmt formatCode="General" sourceLinked="1"/>
        <c:majorTickMark val="out"/>
        <c:minorTickMark val="none"/>
        <c:tickLblPos val="nextTo"/>
        <c:crossAx val="111785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0.99734724600957536</c:v>
                </c:pt>
              </c:numCache>
            </c:numRef>
          </c:xVal>
          <c:yVal>
            <c:numRef>
              <c:f>'SIG (2)'!$R$44:$R$45</c:f>
              <c:numCache>
                <c:formatCode>General</c:formatCode>
                <c:ptCount val="2"/>
                <c:pt idx="0">
                  <c:v>0</c:v>
                </c:pt>
                <c:pt idx="1">
                  <c:v>7.2790596076110881E-2</c:v>
                </c:pt>
              </c:numCache>
            </c:numRef>
          </c:yVal>
          <c:smooth val="1"/>
        </c:ser>
        <c:dLbls>
          <c:showLegendKey val="0"/>
          <c:showVal val="0"/>
          <c:showCatName val="0"/>
          <c:showSerName val="0"/>
          <c:showPercent val="0"/>
          <c:showBubbleSize val="0"/>
        </c:dLbls>
        <c:axId val="111841280"/>
        <c:axId val="111827200"/>
      </c:scatterChart>
      <c:valAx>
        <c:axId val="111827200"/>
        <c:scaling>
          <c:orientation val="minMax"/>
          <c:max val="1"/>
          <c:min val="-1"/>
        </c:scaling>
        <c:delete val="1"/>
        <c:axPos val="l"/>
        <c:numFmt formatCode="General" sourceLinked="1"/>
        <c:majorTickMark val="out"/>
        <c:minorTickMark val="none"/>
        <c:tickLblPos val="nextTo"/>
        <c:crossAx val="111841280"/>
        <c:crossesAt val="0"/>
        <c:crossBetween val="midCat"/>
      </c:valAx>
      <c:valAx>
        <c:axId val="111841280"/>
        <c:scaling>
          <c:orientation val="minMax"/>
          <c:max val="1"/>
          <c:min val="-1"/>
        </c:scaling>
        <c:delete val="1"/>
        <c:axPos val="b"/>
        <c:numFmt formatCode="General" sourceLinked="1"/>
        <c:majorTickMark val="out"/>
        <c:minorTickMark val="none"/>
        <c:tickLblPos val="nextTo"/>
        <c:crossAx val="1118272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0.89664103678523588</c:v>
                </c:pt>
              </c:numCache>
            </c:numRef>
          </c:xVal>
          <c:yVal>
            <c:numRef>
              <c:f>'SIG (2)'!$V$55:$V$56</c:f>
              <c:numCache>
                <c:formatCode>General</c:formatCode>
                <c:ptCount val="2"/>
                <c:pt idx="0">
                  <c:v>0</c:v>
                </c:pt>
                <c:pt idx="1">
                  <c:v>0.44275823103890155</c:v>
                </c:pt>
              </c:numCache>
            </c:numRef>
          </c:yVal>
          <c:smooth val="1"/>
        </c:ser>
        <c:dLbls>
          <c:showLegendKey val="0"/>
          <c:showVal val="0"/>
          <c:showCatName val="0"/>
          <c:showSerName val="0"/>
          <c:showPercent val="0"/>
          <c:showBubbleSize val="0"/>
        </c:dLbls>
        <c:axId val="111894912"/>
        <c:axId val="111893120"/>
      </c:scatterChart>
      <c:valAx>
        <c:axId val="111893120"/>
        <c:scaling>
          <c:orientation val="minMax"/>
          <c:max val="1"/>
          <c:min val="-1"/>
        </c:scaling>
        <c:delete val="1"/>
        <c:axPos val="l"/>
        <c:numFmt formatCode="General" sourceLinked="1"/>
        <c:majorTickMark val="out"/>
        <c:minorTickMark val="none"/>
        <c:tickLblPos val="nextTo"/>
        <c:crossAx val="111894912"/>
        <c:crossesAt val="0"/>
        <c:crossBetween val="midCat"/>
      </c:valAx>
      <c:valAx>
        <c:axId val="111894912"/>
        <c:scaling>
          <c:orientation val="minMax"/>
          <c:max val="1"/>
          <c:min val="-1"/>
        </c:scaling>
        <c:delete val="1"/>
        <c:axPos val="b"/>
        <c:numFmt formatCode="General" sourceLinked="1"/>
        <c:majorTickMark val="out"/>
        <c:minorTickMark val="none"/>
        <c:tickLblPos val="nextTo"/>
        <c:crossAx val="1118931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1</c:v>
                </c:pt>
              </c:numCache>
            </c:numRef>
          </c:xVal>
          <c:yVal>
            <c:numRef>
              <c:f>'SIG (2)'!$Y$55:$Y$56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2009984"/>
        <c:axId val="111934464"/>
      </c:scatterChart>
      <c:valAx>
        <c:axId val="111934464"/>
        <c:scaling>
          <c:orientation val="minMax"/>
          <c:max val="1"/>
          <c:min val="-1"/>
        </c:scaling>
        <c:delete val="1"/>
        <c:axPos val="l"/>
        <c:numFmt formatCode="General" sourceLinked="1"/>
        <c:majorTickMark val="out"/>
        <c:minorTickMark val="none"/>
        <c:tickLblPos val="nextTo"/>
        <c:crossAx val="112009984"/>
        <c:crossesAt val="0"/>
        <c:crossBetween val="midCat"/>
      </c:valAx>
      <c:valAx>
        <c:axId val="112009984"/>
        <c:scaling>
          <c:orientation val="minMax"/>
          <c:max val="1"/>
          <c:min val="-1"/>
        </c:scaling>
        <c:delete val="1"/>
        <c:axPos val="b"/>
        <c:numFmt formatCode="General" sourceLinked="1"/>
        <c:majorTickMark val="out"/>
        <c:minorTickMark val="none"/>
        <c:tickLblPos val="nextTo"/>
        <c:crossAx val="1119344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0.99868379326991019</c:v>
                </c:pt>
              </c:numCache>
            </c:numRef>
          </c:xVal>
          <c:yVal>
            <c:numRef>
              <c:f>'SIG (2)'!$V$60:$V$61</c:f>
              <c:numCache>
                <c:formatCode>General</c:formatCode>
                <c:ptCount val="2"/>
                <c:pt idx="0">
                  <c:v>0</c:v>
                </c:pt>
                <c:pt idx="1">
                  <c:v>5.1290165334334246E-2</c:v>
                </c:pt>
              </c:numCache>
            </c:numRef>
          </c:yVal>
          <c:smooth val="1"/>
        </c:ser>
        <c:dLbls>
          <c:showLegendKey val="0"/>
          <c:showVal val="0"/>
          <c:showCatName val="0"/>
          <c:showSerName val="0"/>
          <c:showPercent val="0"/>
          <c:showBubbleSize val="0"/>
        </c:dLbls>
        <c:axId val="112059520"/>
        <c:axId val="112057728"/>
      </c:scatterChart>
      <c:valAx>
        <c:axId val="112057728"/>
        <c:scaling>
          <c:orientation val="minMax"/>
          <c:max val="1"/>
          <c:min val="-1"/>
        </c:scaling>
        <c:delete val="1"/>
        <c:axPos val="l"/>
        <c:numFmt formatCode="General" sourceLinked="1"/>
        <c:majorTickMark val="out"/>
        <c:minorTickMark val="none"/>
        <c:tickLblPos val="nextTo"/>
        <c:crossAx val="112059520"/>
        <c:crossesAt val="0"/>
        <c:crossBetween val="midCat"/>
      </c:valAx>
      <c:valAx>
        <c:axId val="112059520"/>
        <c:scaling>
          <c:orientation val="minMax"/>
          <c:max val="1"/>
          <c:min val="-1"/>
        </c:scaling>
        <c:delete val="1"/>
        <c:axPos val="b"/>
        <c:numFmt formatCode="General" sourceLinked="1"/>
        <c:majorTickMark val="out"/>
        <c:minorTickMark val="none"/>
        <c:tickLblPos val="nextTo"/>
        <c:crossAx val="112057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0.99802672842827156</c:v>
                </c:pt>
              </c:numCache>
            </c:numRef>
          </c:xVal>
          <c:yVal>
            <c:numRef>
              <c:f>'SIG (2)'!$R$76:$R$77</c:f>
              <c:numCache>
                <c:formatCode>General</c:formatCode>
                <c:ptCount val="2"/>
                <c:pt idx="0">
                  <c:v>0</c:v>
                </c:pt>
                <c:pt idx="1">
                  <c:v>6.2790519529313582E-2</c:v>
                </c:pt>
              </c:numCache>
            </c:numRef>
          </c:yVal>
          <c:smooth val="1"/>
        </c:ser>
        <c:dLbls>
          <c:showLegendKey val="0"/>
          <c:showVal val="0"/>
          <c:showCatName val="0"/>
          <c:showSerName val="0"/>
          <c:showPercent val="0"/>
          <c:showBubbleSize val="0"/>
        </c:dLbls>
        <c:axId val="112104960"/>
        <c:axId val="112103424"/>
      </c:scatterChart>
      <c:valAx>
        <c:axId val="112103424"/>
        <c:scaling>
          <c:orientation val="minMax"/>
          <c:max val="1"/>
          <c:min val="-1"/>
        </c:scaling>
        <c:delete val="1"/>
        <c:axPos val="l"/>
        <c:numFmt formatCode="General" sourceLinked="1"/>
        <c:majorTickMark val="out"/>
        <c:minorTickMark val="none"/>
        <c:tickLblPos val="nextTo"/>
        <c:crossAx val="112104960"/>
        <c:crossesAt val="0"/>
        <c:crossBetween val="midCat"/>
      </c:valAx>
      <c:valAx>
        <c:axId val="112104960"/>
        <c:scaling>
          <c:orientation val="minMax"/>
          <c:max val="1"/>
          <c:min val="-1"/>
        </c:scaling>
        <c:delete val="1"/>
        <c:axPos val="b"/>
        <c:numFmt formatCode="General" sourceLinked="1"/>
        <c:majorTickMark val="out"/>
        <c:minorTickMark val="none"/>
        <c:tickLblPos val="nextTo"/>
        <c:crossAx val="11210342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1</c:v>
                </c:pt>
              </c:numCache>
            </c:numRef>
          </c:xVal>
          <c:yVal>
            <c:numRef>
              <c:f>'SIG (2)'!$V$76:$V$77</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2208512"/>
        <c:axId val="112206976"/>
      </c:scatterChart>
      <c:valAx>
        <c:axId val="112206976"/>
        <c:scaling>
          <c:orientation val="minMax"/>
          <c:max val="1"/>
          <c:min val="-1"/>
        </c:scaling>
        <c:delete val="1"/>
        <c:axPos val="l"/>
        <c:numFmt formatCode="General" sourceLinked="1"/>
        <c:majorTickMark val="out"/>
        <c:minorTickMark val="none"/>
        <c:tickLblPos val="nextTo"/>
        <c:crossAx val="112208512"/>
        <c:crossesAt val="0"/>
        <c:crossBetween val="midCat"/>
      </c:valAx>
      <c:valAx>
        <c:axId val="112208512"/>
        <c:scaling>
          <c:orientation val="minMax"/>
          <c:max val="1"/>
          <c:min val="-1"/>
        </c:scaling>
        <c:delete val="1"/>
        <c:axPos val="b"/>
        <c:numFmt formatCode="General" sourceLinked="1"/>
        <c:majorTickMark val="out"/>
        <c:minorTickMark val="none"/>
        <c:tickLblPos val="nextTo"/>
        <c:crossAx val="112206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104305792"/>
        <c:axId val="104304000"/>
      </c:scatterChart>
      <c:valAx>
        <c:axId val="104304000"/>
        <c:scaling>
          <c:orientation val="minMax"/>
          <c:max val="1"/>
          <c:min val="-1"/>
        </c:scaling>
        <c:delete val="1"/>
        <c:axPos val="l"/>
        <c:numFmt formatCode="General" sourceLinked="1"/>
        <c:majorTickMark val="out"/>
        <c:minorTickMark val="none"/>
        <c:tickLblPos val="nextTo"/>
        <c:crossAx val="104305792"/>
        <c:crossesAt val="0"/>
        <c:crossBetween val="midCat"/>
      </c:valAx>
      <c:valAx>
        <c:axId val="104305792"/>
        <c:scaling>
          <c:orientation val="minMax"/>
          <c:max val="1"/>
          <c:min val="-1"/>
        </c:scaling>
        <c:delete val="1"/>
        <c:axPos val="b"/>
        <c:numFmt formatCode="General" sourceLinked="1"/>
        <c:majorTickMark val="out"/>
        <c:minorTickMark val="none"/>
        <c:tickLblPos val="nextTo"/>
        <c:crossAx val="1043040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0.99211470131447776</c:v>
                </c:pt>
              </c:numCache>
            </c:numRef>
          </c:xVal>
          <c:yVal>
            <c:numRef>
              <c:f>'SIG (2)'!$Y$76:$Y$77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112331392"/>
        <c:axId val="112329856"/>
      </c:scatterChart>
      <c:valAx>
        <c:axId val="112329856"/>
        <c:scaling>
          <c:orientation val="minMax"/>
          <c:max val="1"/>
          <c:min val="-1"/>
        </c:scaling>
        <c:delete val="1"/>
        <c:axPos val="l"/>
        <c:numFmt formatCode="General" sourceLinked="1"/>
        <c:majorTickMark val="out"/>
        <c:minorTickMark val="none"/>
        <c:tickLblPos val="nextTo"/>
        <c:crossAx val="112331392"/>
        <c:crossesAt val="0"/>
        <c:crossBetween val="midCat"/>
      </c:valAx>
      <c:valAx>
        <c:axId val="112331392"/>
        <c:scaling>
          <c:orientation val="minMax"/>
          <c:max val="1"/>
          <c:min val="-1"/>
        </c:scaling>
        <c:delete val="1"/>
        <c:axPos val="b"/>
        <c:numFmt formatCode="General" sourceLinked="1"/>
        <c:majorTickMark val="out"/>
        <c:minorTickMark val="none"/>
        <c:tickLblPos val="nextTo"/>
        <c:crossAx val="112329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0.90616021022128979</c:v>
                </c:pt>
              </c:numCache>
            </c:numRef>
          </c:xVal>
          <c:yVal>
            <c:numRef>
              <c:f>Aplicación!$Y$9:$Y$10</c:f>
              <c:numCache>
                <c:formatCode>General</c:formatCode>
                <c:ptCount val="2"/>
                <c:pt idx="0">
                  <c:v>0</c:v>
                </c:pt>
                <c:pt idx="1">
                  <c:v>0.42293459708530329</c:v>
                </c:pt>
              </c:numCache>
            </c:numRef>
          </c:yVal>
          <c:smooth val="1"/>
        </c:ser>
        <c:dLbls>
          <c:showLegendKey val="0"/>
          <c:showVal val="0"/>
          <c:showCatName val="0"/>
          <c:showSerName val="0"/>
          <c:showPercent val="0"/>
          <c:showBubbleSize val="0"/>
        </c:dLbls>
        <c:axId val="111149824"/>
        <c:axId val="111143936"/>
      </c:scatterChart>
      <c:valAx>
        <c:axId val="111143936"/>
        <c:scaling>
          <c:orientation val="minMax"/>
          <c:max val="1"/>
          <c:min val="-1"/>
        </c:scaling>
        <c:delete val="1"/>
        <c:axPos val="l"/>
        <c:numFmt formatCode="General" sourceLinked="1"/>
        <c:majorTickMark val="out"/>
        <c:minorTickMark val="none"/>
        <c:tickLblPos val="nextTo"/>
        <c:crossAx val="111149824"/>
        <c:crossesAt val="0"/>
        <c:crossBetween val="midCat"/>
      </c:valAx>
      <c:valAx>
        <c:axId val="111149824"/>
        <c:scaling>
          <c:orientation val="minMax"/>
          <c:max val="1"/>
          <c:min val="-1"/>
        </c:scaling>
        <c:delete val="1"/>
        <c:axPos val="b"/>
        <c:numFmt formatCode="General" sourceLinked="1"/>
        <c:majorTickMark val="out"/>
        <c:minorTickMark val="none"/>
        <c:tickLblPos val="nextTo"/>
        <c:crossAx val="111143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0.96935966240362925</c:v>
                </c:pt>
              </c:numCache>
            </c:numRef>
          </c:xVal>
          <c:yVal>
            <c:numRef>
              <c:f>Aplicación!$U$9:$U$10</c:f>
              <c:numCache>
                <c:formatCode>General</c:formatCode>
                <c:ptCount val="2"/>
                <c:pt idx="0">
                  <c:v>0</c:v>
                </c:pt>
                <c:pt idx="1">
                  <c:v>0.24564577119242656</c:v>
                </c:pt>
              </c:numCache>
            </c:numRef>
          </c:yVal>
          <c:smooth val="1"/>
        </c:ser>
        <c:dLbls>
          <c:showLegendKey val="0"/>
          <c:showVal val="0"/>
          <c:showCatName val="0"/>
          <c:showSerName val="0"/>
          <c:showPercent val="0"/>
          <c:showBubbleSize val="0"/>
        </c:dLbls>
        <c:axId val="111175936"/>
        <c:axId val="111174400"/>
      </c:scatterChart>
      <c:valAx>
        <c:axId val="111174400"/>
        <c:scaling>
          <c:orientation val="minMax"/>
          <c:max val="1"/>
          <c:min val="-1"/>
        </c:scaling>
        <c:delete val="1"/>
        <c:axPos val="l"/>
        <c:numFmt formatCode="General" sourceLinked="1"/>
        <c:majorTickMark val="out"/>
        <c:minorTickMark val="none"/>
        <c:tickLblPos val="nextTo"/>
        <c:crossAx val="111175936"/>
        <c:crossesAt val="0"/>
        <c:crossBetween val="midCat"/>
      </c:valAx>
      <c:valAx>
        <c:axId val="111175936"/>
        <c:scaling>
          <c:orientation val="minMax"/>
          <c:max val="1"/>
          <c:min val="-1"/>
        </c:scaling>
        <c:delete val="1"/>
        <c:axPos val="b"/>
        <c:numFmt formatCode="General" sourceLinked="1"/>
        <c:majorTickMark val="out"/>
        <c:minorTickMark val="none"/>
        <c:tickLblPos val="nextTo"/>
        <c:crossAx val="1111744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1</c:v>
                </c:pt>
              </c:numCache>
            </c:numRef>
          </c:xVal>
          <c:yVal>
            <c:numRef>
              <c:f>Aplicación!$Y$5:$Y$6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241472"/>
        <c:axId val="111239936"/>
      </c:scatterChart>
      <c:valAx>
        <c:axId val="111239936"/>
        <c:scaling>
          <c:orientation val="minMax"/>
          <c:max val="1"/>
          <c:min val="-1"/>
        </c:scaling>
        <c:delete val="1"/>
        <c:axPos val="l"/>
        <c:numFmt formatCode="General" sourceLinked="1"/>
        <c:majorTickMark val="out"/>
        <c:minorTickMark val="none"/>
        <c:tickLblPos val="nextTo"/>
        <c:crossAx val="111241472"/>
        <c:crossesAt val="0"/>
        <c:crossBetween val="midCat"/>
      </c:valAx>
      <c:valAx>
        <c:axId val="111241472"/>
        <c:scaling>
          <c:orientation val="minMax"/>
          <c:max val="1"/>
          <c:min val="-1"/>
        </c:scaling>
        <c:delete val="1"/>
        <c:axPos val="b"/>
        <c:numFmt formatCode="General" sourceLinked="1"/>
        <c:majorTickMark val="out"/>
        <c:minorTickMark val="none"/>
        <c:tickLblPos val="nextTo"/>
        <c:crossAx val="111239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0.95297934151721875</c:v>
                </c:pt>
              </c:numCache>
            </c:numRef>
          </c:xVal>
          <c:yVal>
            <c:numRef>
              <c:f>Aplicación!$AB$5:$AB$6</c:f>
              <c:numCache>
                <c:formatCode>General</c:formatCode>
                <c:ptCount val="2"/>
                <c:pt idx="0">
                  <c:v>0</c:v>
                </c:pt>
                <c:pt idx="1">
                  <c:v>0.30303526963277405</c:v>
                </c:pt>
              </c:numCache>
            </c:numRef>
          </c:yVal>
          <c:smooth val="1"/>
        </c:ser>
        <c:dLbls>
          <c:showLegendKey val="0"/>
          <c:showVal val="0"/>
          <c:showCatName val="0"/>
          <c:showSerName val="0"/>
          <c:showPercent val="0"/>
          <c:showBubbleSize val="0"/>
        </c:dLbls>
        <c:axId val="111270528"/>
        <c:axId val="111268992"/>
      </c:scatterChart>
      <c:valAx>
        <c:axId val="111268992"/>
        <c:scaling>
          <c:orientation val="minMax"/>
          <c:max val="1"/>
          <c:min val="-1"/>
        </c:scaling>
        <c:delete val="1"/>
        <c:axPos val="l"/>
        <c:numFmt formatCode="General" sourceLinked="1"/>
        <c:majorTickMark val="out"/>
        <c:minorTickMark val="none"/>
        <c:tickLblPos val="nextTo"/>
        <c:crossAx val="111270528"/>
        <c:crossesAt val="0"/>
        <c:crossBetween val="midCat"/>
      </c:valAx>
      <c:valAx>
        <c:axId val="111270528"/>
        <c:scaling>
          <c:orientation val="minMax"/>
          <c:max val="1"/>
          <c:min val="-1"/>
        </c:scaling>
        <c:delete val="1"/>
        <c:axPos val="b"/>
        <c:numFmt formatCode="General" sourceLinked="1"/>
        <c:majorTickMark val="out"/>
        <c:minorTickMark val="none"/>
        <c:tickLblPos val="nextTo"/>
        <c:crossAx val="1112689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1</c:v>
                </c:pt>
              </c:numCache>
            </c:numRef>
          </c:xVal>
          <c:yVal>
            <c:numRef>
              <c:f>'G Humana'!$Y$9:$Y$10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92927104"/>
        <c:axId val="92921216"/>
      </c:scatterChart>
      <c:valAx>
        <c:axId val="92921216"/>
        <c:scaling>
          <c:orientation val="minMax"/>
          <c:max val="1"/>
          <c:min val="-1"/>
        </c:scaling>
        <c:delete val="1"/>
        <c:axPos val="l"/>
        <c:numFmt formatCode="General" sourceLinked="1"/>
        <c:majorTickMark val="out"/>
        <c:minorTickMark val="none"/>
        <c:tickLblPos val="nextTo"/>
        <c:crossAx val="92927104"/>
        <c:crossesAt val="0"/>
        <c:crossBetween val="midCat"/>
      </c:valAx>
      <c:valAx>
        <c:axId val="92927104"/>
        <c:scaling>
          <c:orientation val="minMax"/>
          <c:max val="1"/>
          <c:min val="-1"/>
        </c:scaling>
        <c:delete val="1"/>
        <c:axPos val="b"/>
        <c:numFmt formatCode="General" sourceLinked="1"/>
        <c:majorTickMark val="out"/>
        <c:minorTickMark val="none"/>
        <c:tickLblPos val="nextTo"/>
        <c:crossAx val="92921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0.99868379326991019</c:v>
                </c:pt>
              </c:numCache>
            </c:numRef>
          </c:xVal>
          <c:yVal>
            <c:numRef>
              <c:f>'G Humana'!$U$9:$U$10</c:f>
              <c:numCache>
                <c:formatCode>General</c:formatCode>
                <c:ptCount val="2"/>
                <c:pt idx="0">
                  <c:v>0</c:v>
                </c:pt>
                <c:pt idx="1">
                  <c:v>5.1290165334334246E-2</c:v>
                </c:pt>
              </c:numCache>
            </c:numRef>
          </c:yVal>
          <c:smooth val="1"/>
        </c:ser>
        <c:dLbls>
          <c:showLegendKey val="0"/>
          <c:showVal val="0"/>
          <c:showCatName val="0"/>
          <c:showSerName val="0"/>
          <c:showPercent val="0"/>
          <c:showBubbleSize val="0"/>
        </c:dLbls>
        <c:axId val="112920832"/>
        <c:axId val="112919296"/>
      </c:scatterChart>
      <c:valAx>
        <c:axId val="112919296"/>
        <c:scaling>
          <c:orientation val="minMax"/>
          <c:max val="1"/>
          <c:min val="-1"/>
        </c:scaling>
        <c:delete val="1"/>
        <c:axPos val="l"/>
        <c:numFmt formatCode="General" sourceLinked="1"/>
        <c:majorTickMark val="out"/>
        <c:minorTickMark val="none"/>
        <c:tickLblPos val="nextTo"/>
        <c:crossAx val="112920832"/>
        <c:crossesAt val="0"/>
        <c:crossBetween val="midCat"/>
      </c:valAx>
      <c:valAx>
        <c:axId val="112920832"/>
        <c:scaling>
          <c:orientation val="minMax"/>
          <c:max val="1"/>
          <c:min val="-1"/>
        </c:scaling>
        <c:delete val="1"/>
        <c:axPos val="b"/>
        <c:numFmt formatCode="General" sourceLinked="1"/>
        <c:majorTickMark val="out"/>
        <c:minorTickMark val="none"/>
        <c:tickLblPos val="nextTo"/>
        <c:crossAx val="1129192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0.98817491911028044</c:v>
                </c:pt>
              </c:numCache>
            </c:numRef>
          </c:xVal>
          <c:yVal>
            <c:numRef>
              <c:f>'G Humana'!$Y$5:$Y$6</c:f>
              <c:numCache>
                <c:formatCode>General</c:formatCode>
                <c:ptCount val="2"/>
                <c:pt idx="0">
                  <c:v>0</c:v>
                </c:pt>
                <c:pt idx="1">
                  <c:v>0.15333078373696093</c:v>
                </c:pt>
              </c:numCache>
            </c:numRef>
          </c:yVal>
          <c:smooth val="1"/>
        </c:ser>
        <c:dLbls>
          <c:showLegendKey val="0"/>
          <c:showVal val="0"/>
          <c:showCatName val="0"/>
          <c:showSerName val="0"/>
          <c:showPercent val="0"/>
          <c:showBubbleSize val="0"/>
        </c:dLbls>
        <c:axId val="112974464"/>
        <c:axId val="112972928"/>
      </c:scatterChart>
      <c:valAx>
        <c:axId val="112972928"/>
        <c:scaling>
          <c:orientation val="minMax"/>
          <c:max val="1"/>
          <c:min val="-1"/>
        </c:scaling>
        <c:delete val="1"/>
        <c:axPos val="l"/>
        <c:numFmt formatCode="General" sourceLinked="1"/>
        <c:majorTickMark val="out"/>
        <c:minorTickMark val="none"/>
        <c:tickLblPos val="nextTo"/>
        <c:crossAx val="112974464"/>
        <c:crossesAt val="0"/>
        <c:crossBetween val="midCat"/>
      </c:valAx>
      <c:valAx>
        <c:axId val="112974464"/>
        <c:scaling>
          <c:orientation val="minMax"/>
          <c:max val="1"/>
          <c:min val="-1"/>
        </c:scaling>
        <c:delete val="1"/>
        <c:axPos val="b"/>
        <c:numFmt formatCode="General" sourceLinked="1"/>
        <c:majorTickMark val="out"/>
        <c:minorTickMark val="none"/>
        <c:tickLblPos val="nextTo"/>
        <c:crossAx val="1129729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3019904"/>
        <c:axId val="113018368"/>
      </c:scatterChart>
      <c:valAx>
        <c:axId val="113018368"/>
        <c:scaling>
          <c:orientation val="minMax"/>
          <c:max val="1"/>
          <c:min val="-1"/>
        </c:scaling>
        <c:delete val="1"/>
        <c:axPos val="l"/>
        <c:numFmt formatCode="General" sourceLinked="1"/>
        <c:majorTickMark val="out"/>
        <c:minorTickMark val="none"/>
        <c:tickLblPos val="nextTo"/>
        <c:crossAx val="113019904"/>
        <c:crossesAt val="0"/>
        <c:crossBetween val="midCat"/>
      </c:valAx>
      <c:valAx>
        <c:axId val="113019904"/>
        <c:scaling>
          <c:orientation val="minMax"/>
          <c:max val="1"/>
          <c:min val="-1"/>
        </c:scaling>
        <c:delete val="1"/>
        <c:axPos val="b"/>
        <c:numFmt formatCode="General" sourceLinked="1"/>
        <c:majorTickMark val="out"/>
        <c:minorTickMark val="none"/>
        <c:tickLblPos val="nextTo"/>
        <c:crossAx val="1130183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105399424"/>
        <c:axId val="105397632"/>
      </c:scatterChart>
      <c:valAx>
        <c:axId val="105397632"/>
        <c:scaling>
          <c:orientation val="minMax"/>
          <c:max val="1"/>
          <c:min val="-1"/>
        </c:scaling>
        <c:delete val="1"/>
        <c:axPos val="l"/>
        <c:numFmt formatCode="General" sourceLinked="1"/>
        <c:majorTickMark val="out"/>
        <c:minorTickMark val="none"/>
        <c:tickLblPos val="nextTo"/>
        <c:crossAx val="105399424"/>
        <c:crossesAt val="0"/>
        <c:crossBetween val="midCat"/>
      </c:valAx>
      <c:valAx>
        <c:axId val="105399424"/>
        <c:scaling>
          <c:orientation val="minMax"/>
          <c:max val="1"/>
          <c:min val="-1"/>
        </c:scaling>
        <c:delete val="1"/>
        <c:axPos val="b"/>
        <c:numFmt formatCode="General" sourceLinked="1"/>
        <c:majorTickMark val="out"/>
        <c:minorTickMark val="none"/>
        <c:tickLblPos val="nextTo"/>
        <c:crossAx val="1053976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0.81406483936369523</c:v>
                </c:pt>
              </c:numCache>
            </c:numRef>
          </c:xVal>
          <c:yVal>
            <c:numRef>
              <c:f>SIG!$R$23:$R$24</c:f>
              <c:numCache>
                <c:formatCode>General</c:formatCode>
                <c:ptCount val="2"/>
                <c:pt idx="0">
                  <c:v>0</c:v>
                </c:pt>
                <c:pt idx="1">
                  <c:v>0.58077399848113131</c:v>
                </c:pt>
              </c:numCache>
            </c:numRef>
          </c:yVal>
          <c:smooth val="1"/>
        </c:ser>
        <c:dLbls>
          <c:showLegendKey val="0"/>
          <c:showVal val="0"/>
          <c:showCatName val="0"/>
          <c:showSerName val="0"/>
          <c:showPercent val="0"/>
          <c:showBubbleSize val="0"/>
        </c:dLbls>
        <c:axId val="105539072"/>
        <c:axId val="105537536"/>
      </c:scatterChart>
      <c:valAx>
        <c:axId val="105537536"/>
        <c:scaling>
          <c:orientation val="minMax"/>
          <c:max val="1"/>
          <c:min val="-1"/>
        </c:scaling>
        <c:delete val="1"/>
        <c:axPos val="l"/>
        <c:numFmt formatCode="General" sourceLinked="1"/>
        <c:majorTickMark val="out"/>
        <c:minorTickMark val="none"/>
        <c:tickLblPos val="nextTo"/>
        <c:crossAx val="105539072"/>
        <c:crossesAt val="0"/>
        <c:crossBetween val="midCat"/>
      </c:valAx>
      <c:valAx>
        <c:axId val="105539072"/>
        <c:scaling>
          <c:orientation val="minMax"/>
          <c:max val="1"/>
          <c:min val="-1"/>
        </c:scaling>
        <c:delete val="1"/>
        <c:axPos val="b"/>
        <c:numFmt formatCode="General" sourceLinked="1"/>
        <c:majorTickMark val="out"/>
        <c:minorTickMark val="none"/>
        <c:tickLblPos val="nextTo"/>
        <c:crossAx val="10553753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105977728"/>
        <c:axId val="105976192"/>
      </c:scatterChart>
      <c:valAx>
        <c:axId val="105976192"/>
        <c:scaling>
          <c:orientation val="minMax"/>
          <c:max val="1"/>
          <c:min val="-1"/>
        </c:scaling>
        <c:delete val="1"/>
        <c:axPos val="l"/>
        <c:numFmt formatCode="General" sourceLinked="1"/>
        <c:majorTickMark val="out"/>
        <c:minorTickMark val="none"/>
        <c:tickLblPos val="nextTo"/>
        <c:crossAx val="105977728"/>
        <c:crossesAt val="0"/>
        <c:crossBetween val="midCat"/>
      </c:valAx>
      <c:valAx>
        <c:axId val="105977728"/>
        <c:scaling>
          <c:orientation val="minMax"/>
          <c:max val="1"/>
          <c:min val="-1"/>
        </c:scaling>
        <c:delete val="1"/>
        <c:axPos val="b"/>
        <c:numFmt formatCode="General" sourceLinked="1"/>
        <c:majorTickMark val="out"/>
        <c:minorTickMark val="none"/>
        <c:tickLblPos val="nextTo"/>
        <c:crossAx val="1059761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INTRODUCCI&#211;N SIG'!A1"/></Relationships>
</file>

<file path=xl/diagrams/_rels/drawing1.xml.rels><?xml version="1.0" encoding="UTF-8" standalone="yes"?>
<Relationships xmlns="http://schemas.openxmlformats.org/package/2006/relationships"><Relationship Id="rId1" Type="http://schemas.openxmlformats.org/officeDocument/2006/relationships/image" Target="../media/image3.jpeg"/></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0FC6BC40-C076-4C2D-B4F4-9B1B2DBC4CBC}" type="parTrans" cxnId="{E6F8D6E2-771A-47DE-A0D4-AD8F34F3FF2A}">
      <dgm:prSet/>
      <dgm:spPr/>
      <dgm:t>
        <a:bodyPr/>
        <a:lstStyle/>
        <a:p>
          <a:endParaRPr lang="es-CO"/>
        </a:p>
      </dgm: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A7F3E1-AF91-4A0C-8196-7973E05CA58E}">
      <dsp:nvSpPr>
        <dsp:cNvPr id="0" name=""/>
        <dsp:cNvSpPr/>
      </dsp:nvSpPr>
      <dsp:spPr>
        <a:xfrm>
          <a:off x="0" y="0"/>
          <a:ext cx="5219701" cy="2395538"/>
        </a:xfrm>
        <a:prstGeom prst="roundRect">
          <a:avLst>
            <a:gd name="adj" fmla="val 10000"/>
          </a:avLst>
        </a:prstGeom>
        <a:solidFill>
          <a:schemeClr val="accent4">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a:schemeClr val="lt1"/>
        </a:fontRef>
      </dsp:style>
      <dsp:txBody>
        <a:bodyPr spcFirstLastPara="0" vert="horz" wrap="square" lIns="170688" tIns="170688" rIns="170688" bIns="170688" numCol="1" spcCol="1270" anchor="ctr" anchorCtr="0">
          <a:noAutofit/>
        </a:bodyPr>
        <a:lstStyle/>
        <a:p>
          <a:pPr lvl="0" algn="ctr" defTabSz="1066800">
            <a:lnSpc>
              <a:spcPct val="90000"/>
            </a:lnSpc>
            <a:spcBef>
              <a:spcPct val="0"/>
            </a:spcBef>
            <a:spcAft>
              <a:spcPct val="35000"/>
            </a:spcAft>
          </a:pPr>
          <a:r>
            <a:rPr lang="es-CO" sz="2400" kern="1200">
              <a:latin typeface="Britannic Bold" panose="020B0903060703020204" pitchFamily="34" charset="0"/>
            </a:rPr>
            <a:t>S</a:t>
          </a:r>
          <a:r>
            <a:rPr lang="es-CO" sz="1600" kern="1200">
              <a:latin typeface="Britannic Bold" panose="020B0903060703020204" pitchFamily="34" charset="0"/>
            </a:rPr>
            <a:t>istema </a:t>
          </a:r>
          <a:r>
            <a:rPr lang="es-CO" sz="2400" kern="1200">
              <a:latin typeface="Britannic Bold" panose="020B0903060703020204" pitchFamily="34" charset="0"/>
            </a:rPr>
            <a:t>I</a:t>
          </a:r>
          <a:r>
            <a:rPr lang="es-CO" sz="1600" kern="1200">
              <a:latin typeface="Britannic Bold" panose="020B0903060703020204" pitchFamily="34" charset="0"/>
            </a:rPr>
            <a:t>ntegrado de </a:t>
          </a:r>
          <a:r>
            <a:rPr lang="es-CO" sz="2400" kern="1200">
              <a:latin typeface="Britannic Bold" panose="020B0903060703020204" pitchFamily="34" charset="0"/>
            </a:rPr>
            <a:t>G</a:t>
          </a:r>
          <a:r>
            <a:rPr lang="es-CO" sz="1600" kern="1200">
              <a:latin typeface="Britannic Bold" panose="020B0903060703020204" pitchFamily="34" charset="0"/>
            </a:rPr>
            <a:t>estión</a:t>
          </a:r>
        </a:p>
      </dsp:txBody>
      <dsp:txXfrm>
        <a:off x="0" y="958215"/>
        <a:ext cx="5219701" cy="958215"/>
      </dsp:txXfrm>
    </dsp:sp>
    <dsp:sp modelId="{F389A85F-3D6F-4766-88C3-6F1532C58758}">
      <dsp:nvSpPr>
        <dsp:cNvPr id="0" name=""/>
        <dsp:cNvSpPr/>
      </dsp:nvSpPr>
      <dsp:spPr>
        <a:xfrm>
          <a:off x="2210993" y="143732"/>
          <a:ext cx="797714" cy="79771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0" r="-20000"/>
          </a:stretch>
        </a:blip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 modelId="{910F7DE4-1558-40E0-B9B5-6F2DAA56EFCF}">
      <dsp:nvSpPr>
        <dsp:cNvPr id="0" name=""/>
        <dsp:cNvSpPr/>
      </dsp:nvSpPr>
      <dsp:spPr>
        <a:xfrm>
          <a:off x="208788" y="1916430"/>
          <a:ext cx="4802124" cy="359330"/>
        </a:xfrm>
        <a:prstGeom prst="leftRightArrow">
          <a:avLst/>
        </a:prstGeom>
        <a:solidFill>
          <a:schemeClr val="accent4">
            <a:tint val="40000"/>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1.xml.rels><?xml version="1.0" encoding="UTF-8" standalone="yes"?>
<Relationships xmlns="http://schemas.openxmlformats.org/package/2006/relationships"><Relationship Id="rId8" Type="http://schemas.openxmlformats.org/officeDocument/2006/relationships/hyperlink" Target="Aplicaci&#243;n%20de%20Pol&#237;ticas%20y%20Normas/Asuntos%20Internacionales/Repatriacion%20(trim.%20oct-dic%2013).xls" TargetMode="External"/><Relationship Id="rId13" Type="http://schemas.openxmlformats.org/officeDocument/2006/relationships/hyperlink" Target="Aplicaci&#243;n%20de%20Pol&#237;ticas%20y%20Normas/Acceso%20a%20la%20Justicia/5)%2031-OCT-2013.%20(AN%20EQUIDAD)%20HV%20INDICADORES.xls" TargetMode="External"/><Relationship Id="rId18" Type="http://schemas.openxmlformats.org/officeDocument/2006/relationships/hyperlink" Target="Aplicaci&#243;n%20de%20Pol&#237;ticas%20y%20Normas/Estrategia%20y%20An&#225;lisis/HOJA%20DE%20VIDA%20INDICADORES%20F-MC-G05-01%20(8.1)%20Buenas%20pr&#225;cticas.xls" TargetMode="External"/><Relationship Id="rId3" Type="http://schemas.openxmlformats.org/officeDocument/2006/relationships/chart" Target="../charts/chart63.xml"/><Relationship Id="rId21" Type="http://schemas.openxmlformats.org/officeDocument/2006/relationships/hyperlink" Target="#'SIG (6)'!A1"/><Relationship Id="rId7" Type="http://schemas.openxmlformats.org/officeDocument/2006/relationships/hyperlink" Target="Aplicaci&#243;n%20de%20Pol&#237;ticas%20y%20Normas/Asuntos%20Internacionales/Cooperaci&#243;n%20judicial%20(trim.%20oct-dic%2013).xls" TargetMode="External"/><Relationship Id="rId12" Type="http://schemas.openxmlformats.org/officeDocument/2006/relationships/hyperlink" Target="Aplicaci&#243;n%20de%20Pol&#237;ticas%20y%20Normas/Acceso%20a%20la%20Justicia/2)%2031-DIC-2013.%20(AN%20DERECHOA)%20HV%20INDICADORES.xls" TargetMode="External"/><Relationship Id="rId17" Type="http://schemas.openxmlformats.org/officeDocument/2006/relationships/hyperlink" Target="Aplicaci&#243;n%20de%20Pol&#237;ticas%20y%20Normas/Estrategia%20y%20An&#225;lisis/HOJA%20DE%20VIDA%20INDICADORES%20F-MC-G05-01%20(12.1)%20Estudios%20realizados.xls" TargetMode="External"/><Relationship Id="rId2" Type="http://schemas.openxmlformats.org/officeDocument/2006/relationships/chart" Target="../charts/chart62.xml"/><Relationship Id="rId16" Type="http://schemas.openxmlformats.org/officeDocument/2006/relationships/hyperlink" Target="Aplicaci&#243;n%20de%20Pol&#237;ticas%20y%20Normas/Estrategia%20y%20An&#225;lisis/HOJA%20DE%20VIDA%20INDICADORES%20F-MC-G05-01%20(7.1)%20Consejos%20Seccionales%20de%20Estupefacientes.xls" TargetMode="External"/><Relationship Id="rId20" Type="http://schemas.openxmlformats.org/officeDocument/2006/relationships/hyperlink" Target="Aplicaci&#243;n%20de%20Pol&#237;ticas%20y%20Normas/Estrategia%20y%20An&#225;lisis/HOJA%20DE%20VIDA%20INDICADORES%20F-MC-G05-01%20(9.1)%20Implementaci&#243;n%20regional%20de%20pol&#237;tica%20(9.1).xls" TargetMode="External"/><Relationship Id="rId1" Type="http://schemas.openxmlformats.org/officeDocument/2006/relationships/chart" Target="../charts/chart61.xml"/><Relationship Id="rId6" Type="http://schemas.openxmlformats.org/officeDocument/2006/relationships/chart" Target="../charts/chart64.xml"/><Relationship Id="rId11" Type="http://schemas.openxmlformats.org/officeDocument/2006/relationships/hyperlink" Target="Aplicaci&#243;n%20de%20Pol&#237;ticas%20y%20Normas/Acceso%20a%20la%20Justicia/4)%2031-DIC-2013.%20(AN%20CJ)%20HV%20INDICADORES.xls" TargetMode="External"/><Relationship Id="rId5" Type="http://schemas.openxmlformats.org/officeDocument/2006/relationships/hyperlink" Target="#'objetivos estrat&#233;gicos'!A1"/><Relationship Id="rId15" Type="http://schemas.openxmlformats.org/officeDocument/2006/relationships/hyperlink" Target="Aplicaci&#243;n%20de%20Pol&#237;ticas%20y%20Normas/Estrategia%20y%20An&#225;lisis/HOJA%20DE%20VIDA%20INDICADORES%20F-MC-G05-01%20(11.1)%20ODC%20redise&#241;ado.xls" TargetMode="External"/><Relationship Id="rId10" Type="http://schemas.openxmlformats.org/officeDocument/2006/relationships/hyperlink" Target="Aplicaci&#243;n%20de%20Pol&#237;ticas%20y%20Normas/Acceso%20a%20la%20Justicia/1)%2031-DIC-2013.%20(AN%20DERECHOC)%20HV%20INDICADORES.xls" TargetMode="External"/><Relationship Id="rId19" Type="http://schemas.openxmlformats.org/officeDocument/2006/relationships/hyperlink" Target="Aplicaci&#243;n%20de%20Pol&#237;ticas%20y%20Normas/Estrategia%20y%20An&#225;lisis/HOJA%20DE%20VIDA%20INDICADORES%20F-MC-G05-01%20(6.1)%20Entes%20territoriales%20asesorados.xls" TargetMode="External"/><Relationship Id="rId4" Type="http://schemas.openxmlformats.org/officeDocument/2006/relationships/hyperlink" Target="#SIG!A1"/><Relationship Id="rId9" Type="http://schemas.openxmlformats.org/officeDocument/2006/relationships/hyperlink" Target="Aplicaci&#243;n%20de%20Pol&#237;ticas%20y%20Normas/Asuntos%20Internacionales/Extradiciones%20(trim.%20oct-dic%2013).xls" TargetMode="External"/><Relationship Id="rId14" Type="http://schemas.openxmlformats.org/officeDocument/2006/relationships/hyperlink" Target="Aplicaci&#243;n%20de%20Pol&#237;ticas%20y%20Normas/Acceso%20a%20la%20Justicia/3)%2031-DIC-2013.%20(AN%20CCC)%20HV%20INDICADORES.xls" TargetMode="External"/></Relationships>
</file>

<file path=xl/drawings/_rels/drawing13.xml.rels><?xml version="1.0" encoding="UTF-8" standalone="yes"?>
<Relationships xmlns="http://schemas.openxmlformats.org/package/2006/relationships"><Relationship Id="rId8" Type="http://schemas.openxmlformats.org/officeDocument/2006/relationships/hyperlink" Target="Gesti&#243;n%20del%20Talento%20Humano/Asuntos%20Disciplinarios/HOJA%20DE%20VIDA%20INDICADORES%201%20(3).xls" TargetMode="External"/><Relationship Id="rId13" Type="http://schemas.openxmlformats.org/officeDocument/2006/relationships/hyperlink" Target="Gesti&#243;n%20del%20Talento%20Humano/Administraci&#243;n%20del%20Talento%20Humano/INDICADOR%20REQUERIMIENTOS%20INFORMACION%20LABORAL.xls" TargetMode="External"/><Relationship Id="rId18" Type="http://schemas.openxmlformats.org/officeDocument/2006/relationships/hyperlink" Target="Gesti&#243;n%20del%20Talento%20Humano/Desarrollo%20del%20Talento%20Humano/INDICADOR%20PLAN%20CAPACITACION%203.xls" TargetMode="External"/><Relationship Id="rId3" Type="http://schemas.openxmlformats.org/officeDocument/2006/relationships/chart" Target="../charts/chart67.xml"/><Relationship Id="rId21" Type="http://schemas.openxmlformats.org/officeDocument/2006/relationships/hyperlink" Target="Gesti&#243;n%20del%20Talento%20Humano/Desarrollo%20del%20Talento%20Humano/INDICADOR%20PLAN%20CAPACITACION%202.xls" TargetMode="External"/><Relationship Id="rId7" Type="http://schemas.openxmlformats.org/officeDocument/2006/relationships/hyperlink" Target="#'SIG (7)'!A1"/><Relationship Id="rId12" Type="http://schemas.openxmlformats.org/officeDocument/2006/relationships/hyperlink" Target="Gesti&#243;n%20del%20Talento%20Humano/Administraci&#243;n%20del%20Talento%20Humano/INDICADOR%20COMISIONES%20DE%20SERVICIOS.xls" TargetMode="External"/><Relationship Id="rId17" Type="http://schemas.openxmlformats.org/officeDocument/2006/relationships/hyperlink" Target="Gesti&#243;n%20del%20Talento%20Humano/Desarrollo%20del%20Talento%20Humano/INDICADOR%20BIENESTAR%20SOCIAL%20%202.xls" TargetMode="External"/><Relationship Id="rId2" Type="http://schemas.openxmlformats.org/officeDocument/2006/relationships/chart" Target="../charts/chart66.xml"/><Relationship Id="rId16" Type="http://schemas.openxmlformats.org/officeDocument/2006/relationships/hyperlink" Target="Gesti&#243;n%20del%20Talento%20Humano/Administraci&#243;n%20del%20Talento%20Humano/INDICADOR%20PRIMAS%20TECNICAS%20TRAMITADAS.xlsx" TargetMode="External"/><Relationship Id="rId20" Type="http://schemas.openxmlformats.org/officeDocument/2006/relationships/hyperlink" Target="Gesti&#243;n%20del%20Talento%20Humano/Desarrollo%20del%20Talento%20Humano/INDICADOR%20PLAN%20SEGURIDAD%20Y%20SALUD%20EN%20EL%20TRABAJO%202.xls" TargetMode="External"/><Relationship Id="rId1" Type="http://schemas.openxmlformats.org/officeDocument/2006/relationships/chart" Target="../charts/chart65.xml"/><Relationship Id="rId6" Type="http://schemas.openxmlformats.org/officeDocument/2006/relationships/chart" Target="../charts/chart68.xml"/><Relationship Id="rId11" Type="http://schemas.openxmlformats.org/officeDocument/2006/relationships/hyperlink" Target="Gesti&#243;n%20del%20Talento%20Humano/Asuntos%20Disciplinarios/HOJA%20DE%20VIDA%20INDICADORES%204%20(3).xls" TargetMode="External"/><Relationship Id="rId5" Type="http://schemas.openxmlformats.org/officeDocument/2006/relationships/hyperlink" Target="#'objetivos estrat&#233;gicos'!A1"/><Relationship Id="rId15" Type="http://schemas.openxmlformats.org/officeDocument/2006/relationships/hyperlink" Target="Gesti&#243;n%20del%20Talento%20Humano/Administraci&#243;n%20del%20Talento%20Humano/INDICADOR%20TRAMITE%20VINCULACI&#224;N%20DE%20LOS%20FUNCIONARIOS.xls" TargetMode="External"/><Relationship Id="rId10" Type="http://schemas.openxmlformats.org/officeDocument/2006/relationships/hyperlink" Target="Gesti&#243;n%20del%20Talento%20Humano/Asuntos%20Disciplinarios/HOJA%20DE%20VIDA%20INDICADORES%202%20(2).xls" TargetMode="External"/><Relationship Id="rId19" Type="http://schemas.openxmlformats.org/officeDocument/2006/relationships/hyperlink" Target="Gesti&#243;n%20del%20Talento%20Humano/Desarrollo%20del%20Talento%20Humano/INDICADOR%20BIENESTAR%20SOCIAL%20%203.xlsx" TargetMode="External"/><Relationship Id="rId4" Type="http://schemas.openxmlformats.org/officeDocument/2006/relationships/hyperlink" Target="#SIG!A1"/><Relationship Id="rId9" Type="http://schemas.openxmlformats.org/officeDocument/2006/relationships/hyperlink" Target="Gesti&#243;n%20del%20Talento%20Humano/Asuntos%20Disciplinarios/HOJA%20DE%20VIDA%20INDICADORES%203%20(2).xls" TargetMode="External"/><Relationship Id="rId14" Type="http://schemas.openxmlformats.org/officeDocument/2006/relationships/hyperlink" Target="Gesti&#243;n%20del%20Talento%20Humano/Administraci&#243;n%20del%20Talento%20Humano/INDICADOR%20LIQUIDACI&#211;N%20NOMINA.xls" TargetMode="External"/><Relationship Id="rId22" Type="http://schemas.openxmlformats.org/officeDocument/2006/relationships/hyperlink" Target="Gesti&#243;n%20del%20Talento%20Humano/Desarrollo%20del%20Talento%20Humano/INDICADOR%20PLAN%20SEGURIDAD%20Y%20SALUD%20EN%20EL%20TRABAJO%203.xl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4.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Dise&#241;o%20de%20Normas/Elaboraci&#243;n%20o%20revisi&#243;n%20de%20Actos%20Adtivos%20CONSOLIDADO%202013.xls" TargetMode="External"/><Relationship Id="rId13" Type="http://schemas.openxmlformats.org/officeDocument/2006/relationships/chart" Target="../charts/chart24.xml"/><Relationship Id="rId18" Type="http://schemas.openxmlformats.org/officeDocument/2006/relationships/hyperlink" Target="Inspecci&#243;n,%20Control%20y%20Vigilancia/HoJA%20DE%20VIDA%20INDICADORES%20F-MC-G05-01%20Noviembre%20Diciembre%202013.xls" TargetMode="External"/><Relationship Id="rId3" Type="http://schemas.openxmlformats.org/officeDocument/2006/relationships/hyperlink" Target="#'objetivos estrat&#233;gicos'!A1"/><Relationship Id="rId7" Type="http://schemas.openxmlformats.org/officeDocument/2006/relationships/hyperlink" Target="Dise&#241;o%20de%20Normas/Agenda%20Legislativa/Citaciones%20atendidas%20al%20congreso.xls" TargetMode="External"/><Relationship Id="rId12" Type="http://schemas.openxmlformats.org/officeDocument/2006/relationships/chart" Target="../charts/chart23.xml"/><Relationship Id="rId17" Type="http://schemas.openxmlformats.org/officeDocument/2006/relationships/hyperlink" Target="Inspecci&#243;n,%20Control%20y%20Vigilancia/2)%2031-DIC-2013.%20(ICYV-SS)%20HV%20IND.%20F-MC-G05-01.xls" TargetMode="External"/><Relationship Id="rId2" Type="http://schemas.openxmlformats.org/officeDocument/2006/relationships/hyperlink" Target="#'INTRODUCCI&#211;N SIG'!A1"/><Relationship Id="rId16" Type="http://schemas.openxmlformats.org/officeDocument/2006/relationships/hyperlink" Target="Inspecci&#243;n,%20Control%20y%20Vigilancia/HOJA%20DE%20VIDA%20INDICADOR%20INFORME%20DE%20VISITAS-oct-dic.xls" TargetMode="External"/><Relationship Id="rId20" Type="http://schemas.openxmlformats.org/officeDocument/2006/relationships/hyperlink" Target="#Aplicaci&#243;n!A1"/><Relationship Id="rId1" Type="http://schemas.openxmlformats.org/officeDocument/2006/relationships/chart" Target="../charts/chart20.xml"/><Relationship Id="rId6" Type="http://schemas.openxmlformats.org/officeDocument/2006/relationships/chart" Target="../charts/chart22.xml"/><Relationship Id="rId11" Type="http://schemas.openxmlformats.org/officeDocument/2006/relationships/hyperlink" Target="Formulaci&#243;n%20y%20Adopci&#243;n%20de%20Pol&#237;ticas/31-DIC-2013.%20Elaboraci&#243;n%20de%20CONPES.xls" TargetMode="External"/><Relationship Id="rId5" Type="http://schemas.openxmlformats.org/officeDocument/2006/relationships/chart" Target="../charts/chart21.xml"/><Relationship Id="rId15" Type="http://schemas.openxmlformats.org/officeDocument/2006/relationships/hyperlink" Target="Inspecci&#243;n,%20Control%20y%20Vigilancia/1%5d)%2031-DIC-2013.%20(ICYV-A)%20HV%20IND.%20F-MC-G05-01.xls" TargetMode="External"/><Relationship Id="rId10" Type="http://schemas.openxmlformats.org/officeDocument/2006/relationships/hyperlink" Target="Formulaci&#243;n%20y%20Adopci&#243;n%20de%20Pol&#237;ticas/31-DIC-2013.%20Elaboraci&#243;n%20de%20Pol&#237;tica.xls" TargetMode="External"/><Relationship Id="rId19" Type="http://schemas.openxmlformats.org/officeDocument/2006/relationships/hyperlink" Target="Inspecci&#243;n,%20Control%20y%20Vigilancia/HOJA%20DE%20VIDA%20INDICADOR-%20DIAGNOSTICOS%20ELABORADOS-oct-dic.xls" TargetMode="External"/><Relationship Id="rId4" Type="http://schemas.openxmlformats.org/officeDocument/2006/relationships/image" Target="../media/image4.png"/><Relationship Id="rId9" Type="http://schemas.openxmlformats.org/officeDocument/2006/relationships/hyperlink" Target="Dise&#241;o%20de%20Normas/Agenda%20Legislativa/Proyectos%20de%20ley%20y%20actos%20legislativos%20en%20tr&#225;mite.xls" TargetMode="External"/><Relationship Id="rId1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hyperlink" Target="Seguimiento%20y%20Evaluaci&#243;n/Porcentaje%20de%20cumplimiento%20del%20progama%20de%20auditorias.xls" TargetMode="External"/><Relationship Id="rId3" Type="http://schemas.openxmlformats.org/officeDocument/2006/relationships/hyperlink" Target="#'objetivos estrat&#233;gicos'!A1"/><Relationship Id="rId7" Type="http://schemas.openxmlformats.org/officeDocument/2006/relationships/chart" Target="../charts/chart29.xml"/><Relationship Id="rId2" Type="http://schemas.openxmlformats.org/officeDocument/2006/relationships/hyperlink" Target="#'INTRODUCCI&#211;N SIG'!A1"/><Relationship Id="rId1" Type="http://schemas.openxmlformats.org/officeDocument/2006/relationships/chart" Target="../charts/chart26.xml"/><Relationship Id="rId6" Type="http://schemas.openxmlformats.org/officeDocument/2006/relationships/chart" Target="../charts/chart28.xml"/><Relationship Id="rId11" Type="http://schemas.openxmlformats.org/officeDocument/2006/relationships/hyperlink" Target="Mejoramiento%20Continuo/Desempe&#241;o%20del%20SIG.xls" TargetMode="External"/><Relationship Id="rId5" Type="http://schemas.openxmlformats.org/officeDocument/2006/relationships/chart" Target="../charts/chart27.xml"/><Relationship Id="rId10" Type="http://schemas.openxmlformats.org/officeDocument/2006/relationships/hyperlink" Target="Mejoramiento%20Continuo/Porcentaje%20de%20avance%20del%20SIG.xls" TargetMode="External"/><Relationship Id="rId4" Type="http://schemas.openxmlformats.org/officeDocument/2006/relationships/image" Target="../media/image4.png"/><Relationship Id="rId9" Type="http://schemas.openxmlformats.org/officeDocument/2006/relationships/hyperlink" Target="Seguimiento%20y%20Evaluaci&#243;n/Efectividad%20en%20la%20ejecuci&#243;n%20de%20las%20auditorias.xls" TargetMode="External"/></Relationships>
</file>

<file path=xl/drawings/_rels/drawing7.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Jur&#237;dica/Defensa%20Jur&#237;dica/Hoja%20Vida%20Indicador%20(Conciliaciones).xlsx" TargetMode="External"/><Relationship Id="rId26" Type="http://schemas.openxmlformats.org/officeDocument/2006/relationships/hyperlink" Target="Gesti&#243;n%20Documental/Registro%20de%20correspondencia%20externa%20despachada%20feb%2011%20de%202014.xls" TargetMode="External"/><Relationship Id="rId39" Type="http://schemas.openxmlformats.org/officeDocument/2006/relationships/hyperlink" Target="#'G Humana'!A1"/><Relationship Id="rId3" Type="http://schemas.openxmlformats.org/officeDocument/2006/relationships/image" Target="../media/image4.png"/><Relationship Id="rId21" Type="http://schemas.openxmlformats.org/officeDocument/2006/relationships/hyperlink" Target="Gesti&#243;n%20Contractual/Nuevos/Porcentaje%20de%20Contratos%20Suscritos%20por%20el%20MJD%20Eficacia%20-%20DIC-2013%20(1).xls" TargetMode="External"/><Relationship Id="rId34" Type="http://schemas.openxmlformats.org/officeDocument/2006/relationships/hyperlink" Target="Gesti&#243;n%20Administrativa/Gesti&#243;n%20de%20Bienes/HV%20Actualizaci&#243;n%20y%20mantenimiento%20del%20movimiento%20del%20almac&#233;n%20del%20MJD%20Diciembre%202013.xls" TargetMode="External"/><Relationship Id="rId7" Type="http://schemas.openxmlformats.org/officeDocument/2006/relationships/chart" Target="../charts/chart33.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Jur&#237;dica/Actuaciones%20Administrativas/Hoja%20de%20Vida%20Indicadores%20-%20Derechos%20de%20Petici&#243;n%2010%2002%202014.xls" TargetMode="External"/><Relationship Id="rId25" Type="http://schemas.openxmlformats.org/officeDocument/2006/relationships/hyperlink" Target="Gesti&#243;n%20Contractual/Nuevos/Porcentaje%20de%20cumplimiento%20en%20la%20liquidaci&#243;n%20de%20contratos%20-DIC-2013%20(1).xls" TargetMode="External"/><Relationship Id="rId33" Type="http://schemas.openxmlformats.org/officeDocument/2006/relationships/hyperlink" Target="Gesti&#243;n%20Financiera/Indicador%20Modificaciones%20Presupuestales%20a%20Dic-31-2013.xls" TargetMode="External"/><Relationship Id="rId38" Type="http://schemas.openxmlformats.org/officeDocument/2006/relationships/hyperlink" Target="Gesti&#243;n%20Administrativa/Gesti&#243;n%20de%20Bienes/HV%20INDICADORES%20Levantamiento%20de%20inventarios%20individuales%20DIC.%202013.xls" TargetMode="External"/><Relationship Id="rId2" Type="http://schemas.openxmlformats.org/officeDocument/2006/relationships/hyperlink" Target="#'objetivos estrat&#233;gicos'!A1"/><Relationship Id="rId16" Type="http://schemas.openxmlformats.org/officeDocument/2006/relationships/hyperlink" Target="Gesti&#243;n%20Jur&#237;dica/Actuaciones%20Administrativas/Hoja%20de%20Vida%20Indicador%20-%20Actos%20Administrativos%2010%2002%202014%20(1).xls" TargetMode="External"/><Relationship Id="rId20" Type="http://schemas.openxmlformats.org/officeDocument/2006/relationships/hyperlink" Target="Gesti&#243;n%20Jur&#237;dica/Defensa%20Jur&#237;dica/Hoja%20Vida%20Indicador%20(Pago%20de%20Sentencias)%20(1).xlsx" TargetMode="External"/><Relationship Id="rId29" Type="http://schemas.openxmlformats.org/officeDocument/2006/relationships/hyperlink" Target="Gesti&#243;n%20Financiera/INDICADOR%20EXPEDICION%20DE%20CDPS%20A%20DIC-31-2013.xls" TargetMode="External"/><Relationship Id="rId1" Type="http://schemas.openxmlformats.org/officeDocument/2006/relationships/hyperlink" Target="#'INTRODUCCI&#211;N SIG'!A1"/><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hyperlink" Target="Gesti&#243;n%20Contractual/Nuevos/Porcentaje%20de%20Cumplimiento%20cronogramas%20iniciales%20en%20procesos%20p&#250;blicos%20de%20selecci&#243;n%20-%20copia%20(1).xls" TargetMode="External"/><Relationship Id="rId32" Type="http://schemas.openxmlformats.org/officeDocument/2006/relationships/hyperlink" Target="Gesti&#243;n%20Financiera/INDICADORES%20ESTADOS%20FINANCIEROS%20%20DIC-31-2013.xls" TargetMode="External"/><Relationship Id="rId37" Type="http://schemas.openxmlformats.org/officeDocument/2006/relationships/hyperlink" Target="Gesti&#243;n%20Administrativa/Servicios%20Administrativos/Mantenimiento%20de%20los%20sistemas%20del%20MJD%20(1)HOJA%20VIDA%20INDICADOR.xls" TargetMode="External"/><Relationship Id="rId5" Type="http://schemas.openxmlformats.org/officeDocument/2006/relationships/chart" Target="../charts/chart31.xml"/><Relationship Id="rId15" Type="http://schemas.openxmlformats.org/officeDocument/2006/relationships/hyperlink" Target="Gesti&#243;n%20Jur&#237;dica/Actuaciones%20Administrativas/Historia%20de%20Indicadores%20-%20cosultas%20al%20CE%2011%2002%202013.xls" TargetMode="External"/><Relationship Id="rId23" Type="http://schemas.openxmlformats.org/officeDocument/2006/relationships/hyperlink" Target="Gesti&#243;n%20Contractual/Nuevos/Porcentaje%20de%20cumplimiento%20de%20cronogramas%20iniciales%20DIC-2013%20(1).xls" TargetMode="External"/><Relationship Id="rId28" Type="http://schemas.openxmlformats.org/officeDocument/2006/relationships/hyperlink" Target="Gesti&#243;n%20Documental/Registro%20de%20correspondencia%20recibida%20FEBRERO%2011%20DE%202014.xls" TargetMode="External"/><Relationship Id="rId36" Type="http://schemas.openxmlformats.org/officeDocument/2006/relationships/hyperlink" Target="Gesti&#243;n%20Administrativa/Gesti&#243;n%20de%20Bienes/HV%20Baja%20de%20bienes%20del%20inventario%20del%20MJD%20Diciembre%202013.xls" TargetMode="External"/><Relationship Id="rId10" Type="http://schemas.openxmlformats.org/officeDocument/2006/relationships/chart" Target="../charts/chart36.xml"/><Relationship Id="rId19" Type="http://schemas.openxmlformats.org/officeDocument/2006/relationships/hyperlink" Target="Gesti&#243;n%20Jur&#237;dica/Defensa%20Jur&#237;dica/Hoja%20Vida%20Indicador%20(Demandas).xlsx" TargetMode="External"/><Relationship Id="rId31" Type="http://schemas.openxmlformats.org/officeDocument/2006/relationships/hyperlink" Target="Gesti&#243;n%20Financiera/INDICADOR%20EXPEDICION%20DE%20RPS%20A%20DIC-31-2013.xls" TargetMode="Externa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Contractual/Nuevos/Solicitudes%20de%20contratacion%20acepatadas%20DIC%202013%20(1).xls" TargetMode="External"/><Relationship Id="rId27" Type="http://schemas.openxmlformats.org/officeDocument/2006/relationships/hyperlink" Target="Gesti&#243;n%20Documental/Tablas%20de%20retenci&#243;n%20documental%20actualizadas.xls" TargetMode="External"/><Relationship Id="rId30" Type="http://schemas.openxmlformats.org/officeDocument/2006/relationships/hyperlink" Target="Gesti&#243;n%20Financiera/INDICADOR%20PAGO%20DE%20COMPROMISOS%20A%20DIC-31-2013.xls" TargetMode="External"/><Relationship Id="rId35" Type="http://schemas.openxmlformats.org/officeDocument/2006/relationships/hyperlink" Target="Gesti&#243;n%20Administrativa/Servicios%20Administrativos/HOJA%20DE%20VIDA%20INDICADOR%20PARQUE%20AUTOMOTOR.xls"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Direccionamiento%20y%20Planeaci&#243;n%20Institucional/Elaboraci&#243;n%20y%20Consolidaci&#243;n%20del%20Anteproyecto.xls" TargetMode="External"/><Relationship Id="rId13" Type="http://schemas.openxmlformats.org/officeDocument/2006/relationships/hyperlink" Target="Gesti&#243;n%20de%20la%20Informaci&#243;n/Calidad%20de%20la%20informaci&#243;n%20provista.xls" TargetMode="External"/><Relationship Id="rId3" Type="http://schemas.openxmlformats.org/officeDocument/2006/relationships/image" Target="../media/image4.png"/><Relationship Id="rId7" Type="http://schemas.openxmlformats.org/officeDocument/2006/relationships/chart" Target="../charts/chart41.xml"/><Relationship Id="rId12" Type="http://schemas.openxmlformats.org/officeDocument/2006/relationships/hyperlink" Target="Gesti&#243;n%20de%20la%20Informaci&#243;n/Accesibilidad%20de%20la%20informaci&#243;n.xls" TargetMode="Externa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40.xml"/><Relationship Id="rId11" Type="http://schemas.openxmlformats.org/officeDocument/2006/relationships/hyperlink" Target="Direccionamiento%20y%20Planeaci&#243;n%20Institucional/Tr&#225;mites%20presupuestales%20(1).xls" TargetMode="External"/><Relationship Id="rId5" Type="http://schemas.openxmlformats.org/officeDocument/2006/relationships/chart" Target="../charts/chart39.xml"/><Relationship Id="rId15" Type="http://schemas.openxmlformats.org/officeDocument/2006/relationships/hyperlink" Target="Gesti&#243;n%20de%20la%20Informaci&#243;n/Oportunidad%20en%20la%20respuesta%20a%20los%20requerimientos%20de%20informaci&#243;n.xls" TargetMode="External"/><Relationship Id="rId10" Type="http://schemas.openxmlformats.org/officeDocument/2006/relationships/hyperlink" Target="Direccionamiento%20y%20Planeaci&#243;n%20Institucional/Seguimiento%20Plan%20Estrat&#233;gico.xls" TargetMode="External"/><Relationship Id="rId4" Type="http://schemas.openxmlformats.org/officeDocument/2006/relationships/chart" Target="../charts/chart38.xml"/><Relationship Id="rId9" Type="http://schemas.openxmlformats.org/officeDocument/2006/relationships/hyperlink" Target="Direccionamiento%20y%20Planeaci&#243;n%20Institucional/Proyectos%20de%20inversi&#243;n%20revisados%20y%20viabilizados%20(1)%20(1)%20(1).xls" TargetMode="External"/><Relationship Id="rId14" Type="http://schemas.openxmlformats.org/officeDocument/2006/relationships/hyperlink" Target="Gesti&#243;n%20de%20la%20Informaci&#243;n/Impacto%20de%20las%20noticias%20que%20genera%20el%20Ministerio%2031-12-2013%20(1).xls" TargetMode="External"/></Relationships>
</file>

<file path=xl/drawings/_rels/drawing9.xml.rels><?xml version="1.0" encoding="UTF-8" standalone="yes"?>
<Relationships xmlns="http://schemas.openxmlformats.org/package/2006/relationships"><Relationship Id="rId13" Type="http://schemas.openxmlformats.org/officeDocument/2006/relationships/chart" Target="../charts/chart52.xml"/><Relationship Id="rId18" Type="http://schemas.openxmlformats.org/officeDocument/2006/relationships/chart" Target="../charts/chart57.xml"/><Relationship Id="rId26" Type="http://schemas.openxmlformats.org/officeDocument/2006/relationships/hyperlink" Target="Gesti&#243;n%20Jur&#237;dica/Actuaciones%20Administrativas/Consultas%20tramitadas.xls" TargetMode="External"/><Relationship Id="rId39" Type="http://schemas.openxmlformats.org/officeDocument/2006/relationships/hyperlink" Target="Gestti&#243;n%20Financiera/H.V%20ESTADOS%20FINANCIEROS.xls" TargetMode="External"/><Relationship Id="rId3" Type="http://schemas.openxmlformats.org/officeDocument/2006/relationships/chart" Target="../charts/chart44.xml"/><Relationship Id="rId21" Type="http://schemas.openxmlformats.org/officeDocument/2006/relationships/chart" Target="../charts/chart60.xml"/><Relationship Id="rId34" Type="http://schemas.openxmlformats.org/officeDocument/2006/relationships/hyperlink" Target="Gesti&#243;n%20Contractual/Porcentaje%20de%20Contratos%20Suscritos%20por%20el%20MJD%20-%20copia%20(1)%20(1).xls" TargetMode="External"/><Relationship Id="rId42" Type="http://schemas.openxmlformats.org/officeDocument/2006/relationships/hyperlink" Target="Gestti&#243;n%20Financiera/H.V%20MODIFICACIONES%20PRESUPUESTALES.xls" TargetMode="External"/><Relationship Id="rId47" Type="http://schemas.openxmlformats.org/officeDocument/2006/relationships/hyperlink" Target="Inspecci&#243;n,%20Control%20y%20Vigilancia/Acciones%20de%20ICV%20a%20los%20CC%20y%20arbitraje%20y%20entidades%20avaladas.xls" TargetMode="External"/><Relationship Id="rId50" Type="http://schemas.openxmlformats.org/officeDocument/2006/relationships/hyperlink" Target="Inspecci&#243;n,%20Control%20y%20Vigilancia/HOJA%20DE%20VIDA%20INDICADOR%20INFORME%20DE%20VISITAS-julio-sep.xls" TargetMode="External"/><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51.xml"/><Relationship Id="rId17" Type="http://schemas.openxmlformats.org/officeDocument/2006/relationships/chart" Target="../charts/chart56.xml"/><Relationship Id="rId25" Type="http://schemas.openxmlformats.org/officeDocument/2006/relationships/hyperlink" Target="Seguimiento%20y%20Evaluaci&#243;n/Porcentaje%20de%20cumplimiento%20de%20auditor&#237;as.xls" TargetMode="External"/><Relationship Id="rId33" Type="http://schemas.openxmlformats.org/officeDocument/2006/relationships/hyperlink" Target="Gesti&#243;n%20Contractual/Porcentaje%20de%20cumplimiento%20en%20la%20liquidaci&#243;n%20de%20contratos%20-%20copia%20(1)%20(1).xls" TargetMode="External"/><Relationship Id="rId38" Type="http://schemas.openxmlformats.org/officeDocument/2006/relationships/hyperlink" Target="Gestti&#243;n%20Financiera/H.V%20RPS.xls" TargetMode="External"/><Relationship Id="rId46" Type="http://schemas.openxmlformats.org/officeDocument/2006/relationships/hyperlink" Target="Gesti&#243;n%20Administrativa/Gesti&#243;n%20de%20Bienes/HV%20INDICADORES%20Levantamiento%20de%20inventarios%20individuales%202013.xls" TargetMode="External"/><Relationship Id="rId2" Type="http://schemas.openxmlformats.org/officeDocument/2006/relationships/chart" Target="../charts/chart43.xml"/><Relationship Id="rId16" Type="http://schemas.openxmlformats.org/officeDocument/2006/relationships/chart" Target="../charts/chart55.xml"/><Relationship Id="rId20" Type="http://schemas.openxmlformats.org/officeDocument/2006/relationships/chart" Target="../charts/chart59.xml"/><Relationship Id="rId29" Type="http://schemas.openxmlformats.org/officeDocument/2006/relationships/hyperlink" Target="Gesti&#243;n%20Jur&#237;dica/Defensa%20Jur&#237;dica/Atenci&#243;n%20de%20demandas%20contra%20el%20MJD.xlsx" TargetMode="External"/><Relationship Id="rId41" Type="http://schemas.openxmlformats.org/officeDocument/2006/relationships/hyperlink" Target="Gestti&#243;n%20Financiera/Expedici&#243;n%20de%20CDP.xls" TargetMode="External"/><Relationship Id="rId54" Type="http://schemas.openxmlformats.org/officeDocument/2006/relationships/hyperlink" Target="#'G Humana'!A1"/><Relationship Id="rId1" Type="http://schemas.openxmlformats.org/officeDocument/2006/relationships/chart" Target="../charts/chart42.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50.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Gesti&#243;n%20Contractual/Medici&#243;n%20de%20la%20satisfacci&#243;n%20de%20los%20clientes%20del%20proceso%20de%20Gesti&#243;n%20Contractual%20(2)%20(1).xls" TargetMode="External"/><Relationship Id="rId37" Type="http://schemas.openxmlformats.org/officeDocument/2006/relationships/hyperlink" Target="Gesti&#243;n%20Documental/Registro%20de%20correspondencia%20recibida.xls" TargetMode="External"/><Relationship Id="rId40" Type="http://schemas.openxmlformats.org/officeDocument/2006/relationships/hyperlink" Target="Gestti&#243;n%20Financiera/H.V%20PAGOS.xls" TargetMode="External"/><Relationship Id="rId45" Type="http://schemas.openxmlformats.org/officeDocument/2006/relationships/hyperlink" Target="Gesti&#243;n%20Administrativa/Gesti&#243;n%20de%20Bienes/HV%20Actualizaci&#243;n%20y%20mantenimiento%20del%20movimiento%20del%20almac&#233;n%20del%20MJD%202013.xls" TargetMode="External"/><Relationship Id="rId53" Type="http://schemas.openxmlformats.org/officeDocument/2006/relationships/hyperlink" Target="#'objetivos estrat&#233;gicos'!A1"/><Relationship Id="rId5" Type="http://schemas.openxmlformats.org/officeDocument/2006/relationships/chart" Target="../charts/chart46.xml"/><Relationship Id="rId15" Type="http://schemas.openxmlformats.org/officeDocument/2006/relationships/chart" Target="../charts/chart54.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36" Type="http://schemas.openxmlformats.org/officeDocument/2006/relationships/hyperlink" Target="Gesti&#243;n%20Documental/Registro%20de%20correspondencia%20externa%20despachada.xls" TargetMode="External"/><Relationship Id="rId49" Type="http://schemas.openxmlformats.org/officeDocument/2006/relationships/hyperlink" Target="Inspecci&#243;n,%20Control%20y%20Vigilancia/HOJA%20DE%20VIDA%20INDICADOR-%20DIAGNOSTICOS%20ELABORADOS-julio-sep.xls" TargetMode="External"/><Relationship Id="rId10" Type="http://schemas.openxmlformats.org/officeDocument/2006/relationships/chart" Target="../charts/chart49.xml"/><Relationship Id="rId19" Type="http://schemas.openxmlformats.org/officeDocument/2006/relationships/chart" Target="../charts/chart58.xml"/><Relationship Id="rId31" Type="http://schemas.openxmlformats.org/officeDocument/2006/relationships/hyperlink" Target="Gesti&#243;n%20Jur&#237;dica/Defensa%20Jur&#237;dica/Gesti&#243;n%20de%20pago%20de%20sentencias.xlsx" TargetMode="External"/><Relationship Id="rId44" Type="http://schemas.openxmlformats.org/officeDocument/2006/relationships/hyperlink" Target="Gesti&#243;n%20Administrativa/Gesti&#243;n%20de%20Bienes/HV%20Baja%20de%20bienes%20del%20inventario%20del%20MJD%202013.xls" TargetMode="External"/><Relationship Id="rId52" Type="http://schemas.openxmlformats.org/officeDocument/2006/relationships/hyperlink" Target="#SIG!A1"/><Relationship Id="rId4" Type="http://schemas.openxmlformats.org/officeDocument/2006/relationships/chart" Target="../charts/chart45.xml"/><Relationship Id="rId9" Type="http://schemas.openxmlformats.org/officeDocument/2006/relationships/chart" Target="../charts/chart48.xml"/><Relationship Id="rId14" Type="http://schemas.openxmlformats.org/officeDocument/2006/relationships/chart" Target="../charts/chart53.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35" Type="http://schemas.openxmlformats.org/officeDocument/2006/relationships/hyperlink" Target="Gesti&#243;n%20Contractual/Porcentaje%20de%20contratos%20suscritos(1)%20(1).xls" TargetMode="External"/><Relationship Id="rId43" Type="http://schemas.openxmlformats.org/officeDocument/2006/relationships/hyperlink" Target="Gesti&#243;n%20Administrativa/Servicios%20Administrativos/Mantenimiento%20de%20los%20sistemas%20del%20MJD%20(1)HOJA%20VIDA%20INDICADOR.xls" TargetMode="External"/><Relationship Id="rId48" Type="http://schemas.openxmlformats.org/officeDocument/2006/relationships/hyperlink" Target="Inspecci&#243;n,%20Control%20y%20Vigilancia/Copia%20de%20HOJA%20DE%20VIDA%20INDICADORES%20F-MC-G05-01%20(1).xls" TargetMode="External"/><Relationship Id="rId8" Type="http://schemas.openxmlformats.org/officeDocument/2006/relationships/chart" Target="../charts/chart47.xml"/><Relationship Id="rId51" Type="http://schemas.openxmlformats.org/officeDocument/2006/relationships/hyperlink" Target="#Aplicaci&#243;n!A1"/></Relationships>
</file>

<file path=xl/drawings/drawing1.xml><?xml version="1.0" encoding="utf-8"?>
<xdr:wsDr xmlns:xdr="http://schemas.openxmlformats.org/drawingml/2006/spreadsheetDrawing" xmlns:a="http://schemas.openxmlformats.org/drawingml/2006/main">
  <xdr:twoCellAnchor>
    <xdr:from>
      <xdr:col>7</xdr:col>
      <xdr:colOff>76200</xdr:colOff>
      <xdr:row>0</xdr:row>
      <xdr:rowOff>114300</xdr:rowOff>
    </xdr:from>
    <xdr:to>
      <xdr:col>12</xdr:col>
      <xdr:colOff>847725</xdr:colOff>
      <xdr:row>3</xdr:row>
      <xdr:rowOff>171450</xdr:rowOff>
    </xdr:to>
    <xdr:grpSp>
      <xdr:nvGrpSpPr>
        <xdr:cNvPr id="3" name="2 Grupo"/>
        <xdr:cNvGrpSpPr>
          <a:grpSpLocks/>
        </xdr:cNvGrpSpPr>
      </xdr:nvGrpSpPr>
      <xdr:grpSpPr>
        <a:xfrm>
          <a:off x="6181725" y="114300"/>
          <a:ext cx="4581525" cy="714375"/>
          <a:chOff x="0" y="0"/>
          <a:chExt cx="5528931" cy="797442"/>
        </a:xfrm>
      </xdr:grpSpPr>
      <xdr:pic>
        <xdr:nvPicPr>
          <xdr:cNvPr id="4" name="4 Imagen" descr="logoministerio.png"/>
          <xdr:cNvPicPr>
            <a:picLocks noChangeAspect="1"/>
          </xdr:cNvPicPr>
        </xdr:nvPicPr>
        <xdr:blipFill>
          <a:blip xmlns:r="http://schemas.openxmlformats.org/officeDocument/2006/relationships" r:embed="rId1" cstate="print"/>
          <a:stretch>
            <a:fillRect/>
          </a:stretch>
        </xdr:blipFill>
        <xdr:spPr>
          <a:xfrm>
            <a:off x="0" y="0"/>
            <a:ext cx="3381154" cy="797442"/>
          </a:xfrm>
          <a:prstGeom prst="rect">
            <a:avLst/>
          </a:prstGeom>
        </xdr:spPr>
      </xdr:pic>
      <xdr:pic>
        <xdr:nvPicPr>
          <xdr:cNvPr id="5" name="7 Imagen" descr="PRSPERIDAD PARA TODOS.png"/>
          <xdr:cNvPicPr>
            <a:picLocks noChangeAspect="1"/>
          </xdr:cNvPicPr>
        </xdr:nvPicPr>
        <xdr:blipFill>
          <a:blip xmlns:r="http://schemas.openxmlformats.org/officeDocument/2006/relationships" r:embed="rId2" cstate="print"/>
          <a:stretch>
            <a:fillRect/>
          </a:stretch>
        </xdr:blipFill>
        <xdr:spPr>
          <a:xfrm>
            <a:off x="3476847" y="148856"/>
            <a:ext cx="2052084" cy="574158"/>
          </a:xfrm>
          <a:prstGeom prst="rect">
            <a:avLst/>
          </a:prstGeom>
        </xdr:spPr>
      </xdr:pic>
    </xdr:grpSp>
    <xdr:clientData/>
  </xdr:twoCellAnchor>
  <xdr:twoCellAnchor>
    <xdr:from>
      <xdr:col>3</xdr:col>
      <xdr:colOff>361950</xdr:colOff>
      <xdr:row>5</xdr:row>
      <xdr:rowOff>133350</xdr:rowOff>
    </xdr:from>
    <xdr:to>
      <xdr:col>11</xdr:col>
      <xdr:colOff>704850</xdr:colOff>
      <xdr:row>9</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13</xdr:row>
      <xdr:rowOff>138112</xdr:rowOff>
    </xdr:from>
    <xdr:to>
      <xdr:col>10</xdr:col>
      <xdr:colOff>695324</xdr:colOff>
      <xdr:row>26</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4</xdr:row>
      <xdr:rowOff>9525</xdr:rowOff>
    </xdr:from>
    <xdr:to>
      <xdr:col>1</xdr:col>
      <xdr:colOff>914400</xdr:colOff>
      <xdr:row>9</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13</xdr:col>
      <xdr:colOff>47625</xdr:colOff>
      <xdr:row>23</xdr:row>
      <xdr:rowOff>9525</xdr:rowOff>
    </xdr:from>
    <xdr:to>
      <xdr:col>13</xdr:col>
      <xdr:colOff>923925</xdr:colOff>
      <xdr:row>28</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4</xdr:col>
      <xdr:colOff>371475</xdr:colOff>
      <xdr:row>0</xdr:row>
      <xdr:rowOff>57150</xdr:rowOff>
    </xdr:from>
    <xdr:to>
      <xdr:col>5</xdr:col>
      <xdr:colOff>485775</xdr:colOff>
      <xdr:row>1</xdr:row>
      <xdr:rowOff>209550</xdr:rowOff>
    </xdr:to>
    <xdr:sp macro="" textlink="">
      <xdr:nvSpPr>
        <xdr:cNvPr id="14" name="13 Rectángulo"/>
        <xdr:cNvSpPr/>
      </xdr:nvSpPr>
      <xdr:spPr>
        <a:xfrm>
          <a:off x="2905125" y="57150"/>
          <a:ext cx="8763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2013 </a:t>
          </a:r>
          <a:endParaRPr lang="es-CO" sz="1000">
            <a:solidFill>
              <a:schemeClr val="accent6">
                <a:lumMod val="75000"/>
              </a:schemeClr>
            </a:solidFill>
            <a:latin typeface="Britannic Bold" panose="020B0903060703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0816167" y="1714500"/>
          <a:ext cx="2257425" cy="952499"/>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349997" y="2952748"/>
          <a:ext cx="2088000" cy="29640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0</xdr:colOff>
      <xdr:row>11</xdr:row>
      <xdr:rowOff>74081</xdr:rowOff>
    </xdr:from>
    <xdr:to>
      <xdr:col>14</xdr:col>
      <xdr:colOff>90959</xdr:colOff>
      <xdr:row>12</xdr:row>
      <xdr:rowOff>171514</xdr:rowOff>
    </xdr:to>
    <xdr:grpSp>
      <xdr:nvGrpSpPr>
        <xdr:cNvPr id="67" name="66 Grupo"/>
        <xdr:cNvGrpSpPr/>
      </xdr:nvGrpSpPr>
      <xdr:grpSpPr>
        <a:xfrm>
          <a:off x="8530167" y="2952748"/>
          <a:ext cx="2376959" cy="298516"/>
          <a:chOff x="9577923" y="14710834"/>
          <a:chExt cx="2376959" cy="298516"/>
        </a:xfrm>
      </xdr:grpSpPr>
      <xdr:grpSp>
        <xdr:nvGrpSpPr>
          <xdr:cNvPr id="68" name="67 Grupo"/>
          <xdr:cNvGrpSpPr/>
        </xdr:nvGrpSpPr>
        <xdr:grpSpPr>
          <a:xfrm>
            <a:off x="9577923" y="14712950"/>
            <a:ext cx="2119737" cy="296400"/>
            <a:chOff x="10212946" y="3429000"/>
            <a:chExt cx="1868703" cy="296400"/>
          </a:xfrm>
        </xdr:grpSpPr>
        <xdr:grpSp>
          <xdr:nvGrpSpPr>
            <xdr:cNvPr id="70" name="69 Grupo"/>
            <xdr:cNvGrpSpPr/>
          </xdr:nvGrpSpPr>
          <xdr:grpSpPr>
            <a:xfrm>
              <a:off x="10664130" y="3429000"/>
              <a:ext cx="1417519" cy="296400"/>
              <a:chOff x="5101530" y="2914650"/>
              <a:chExt cx="1417519" cy="296400"/>
            </a:xfrm>
          </xdr:grpSpPr>
          <xdr:grpSp>
            <xdr:nvGrpSpPr>
              <xdr:cNvPr id="72" name="71 Grupo"/>
              <xdr:cNvGrpSpPr/>
            </xdr:nvGrpSpPr>
            <xdr:grpSpPr>
              <a:xfrm>
                <a:off x="5101530" y="2914650"/>
                <a:ext cx="798597" cy="296400"/>
                <a:chOff x="5101530" y="2914650"/>
                <a:chExt cx="798597" cy="296400"/>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1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73" name="72 Grupo"/>
              <xdr:cNvGrpSpPr/>
            </xdr:nvGrpSpPr>
            <xdr:grpSpPr>
              <a:xfrm>
                <a:off x="5617830" y="2914650"/>
                <a:ext cx="901219" cy="296400"/>
                <a:chOff x="5008230" y="2914650"/>
                <a:chExt cx="901219" cy="296400"/>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0816167" y="2952748"/>
          <a:ext cx="2366313" cy="30698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52" name="151 CuadroTexto">
                  <a:hlinkClick xmlns:r="http://schemas.openxmlformats.org/officeDocument/2006/relationships" r:id="rId1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50" name="149 CuadroTexto">
                  <a:hlinkClick xmlns:r="http://schemas.openxmlformats.org/officeDocument/2006/relationships" r:id="rId1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1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44" name="143 CuadroTexto">
              <a:hlinkClick xmlns:r="http://schemas.openxmlformats.org/officeDocument/2006/relationships" r:id="rId2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1"/>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29216" y="2437829"/>
          <a:ext cx="3798000" cy="823690"/>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0816167" y="1714500"/>
          <a:ext cx="2257425" cy="952499"/>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0921997" y="2952748"/>
          <a:ext cx="2088000" cy="29640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244167" y="2963331"/>
          <a:ext cx="2366313" cy="30698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530167" y="2952748"/>
          <a:ext cx="2366313" cy="30698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7"/>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8"/>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19"/>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0"/>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1"/>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2"/>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29216" y="2437829"/>
          <a:ext cx="3798000" cy="823690"/>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599331" y="5058833"/>
          <a:ext cx="846667" cy="525537"/>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1998132" y="1157286"/>
          <a:ext cx="7018868" cy="2138108"/>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1986227" y="3820583"/>
          <a:ext cx="7037918" cy="2156817"/>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1998133" y="6508750"/>
          <a:ext cx="7018867" cy="2137833"/>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1998133" y="9185275"/>
          <a:ext cx="7008284" cy="2137833"/>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41300" y="1883833"/>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6882"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7937501" y="3716867"/>
          <a:ext cx="2088000" cy="296400"/>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a:hlinkClick xmlns:r="http://schemas.openxmlformats.org/officeDocument/2006/relationships" r:id="rId8"/>
              </xdr:cNvPr>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651500" y="3754967"/>
          <a:ext cx="2088000" cy="216000"/>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a:hlinkClick xmlns:r="http://schemas.openxmlformats.org/officeDocument/2006/relationships" r:id="rId10"/>
            </xdr:cNvPr>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a:hlinkClick xmlns:r="http://schemas.openxmlformats.org/officeDocument/2006/relationships" r:id="rId11"/>
            </xdr:cNvPr>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29394" y="2857500"/>
          <a:ext cx="3810001" cy="2136708"/>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4"/>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7831667" y="5852581"/>
          <a:ext cx="2376959" cy="298516"/>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a:hlinkClick xmlns:r="http://schemas.openxmlformats.org/officeDocument/2006/relationships" r:id="rId1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a:hlinkClick xmlns:r="http://schemas.openxmlformats.org/officeDocument/2006/relationships" r:id="rId1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a:hlinkClick xmlns:r="http://schemas.openxmlformats.org/officeDocument/2006/relationships" r:id="rId1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662092" y="5880098"/>
          <a:ext cx="2032000" cy="216000"/>
          <a:chOff x="10315575" y="3477683"/>
          <a:chExt cx="1791355" cy="216000"/>
        </a:xfrm>
      </xdr:grpSpPr>
      <xdr:sp macro="" textlink="">
        <xdr:nvSpPr>
          <xdr:cNvPr id="293" name="292 CuadroTexto">
            <a:hlinkClick xmlns:r="http://schemas.openxmlformats.org/officeDocument/2006/relationships" r:id="rId20"/>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128250" y="3238500"/>
          <a:ext cx="3527666" cy="1449920"/>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39978" y="4159250"/>
          <a:ext cx="3780000" cy="823690"/>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5937249" y="4646083"/>
          <a:ext cx="1707091" cy="505883"/>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223249" y="4656666"/>
          <a:ext cx="1707091" cy="505883"/>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5947832" y="2497667"/>
          <a:ext cx="1707091" cy="505883"/>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223249" y="2497667"/>
          <a:ext cx="1707091" cy="505883"/>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41300" y="1883833"/>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6882"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41300" y="1893358"/>
          <a:ext cx="3780000" cy="2137834"/>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651454" y="3706283"/>
          <a:ext cx="2074328" cy="296400"/>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7958663" y="3704164"/>
          <a:ext cx="2074328" cy="296400"/>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128250" y="2275417"/>
          <a:ext cx="3527666" cy="1449920"/>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41300" y="3195109"/>
          <a:ext cx="3769200" cy="823690"/>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5947830" y="2508249"/>
          <a:ext cx="1707091" cy="505883"/>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223249" y="2508251"/>
          <a:ext cx="1707091" cy="505883"/>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6882"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41300" y="2846917"/>
          <a:ext cx="3780000" cy="2137833"/>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651500" y="5844117"/>
          <a:ext cx="2088000" cy="296400"/>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7831736" y="7969251"/>
          <a:ext cx="2366313" cy="317566"/>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a:hlinkClick xmlns:r="http://schemas.openxmlformats.org/officeDocument/2006/relationships" r:id="rId1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a:hlinkClick xmlns:r="http://schemas.openxmlformats.org/officeDocument/2006/relationships" r:id="rId1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a:hlinkClick xmlns:r="http://schemas.openxmlformats.org/officeDocument/2006/relationships" r:id="rId1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a:hlinkClick xmlns:r="http://schemas.openxmlformats.org/officeDocument/2006/relationships" r:id="rId2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556250" y="7969248"/>
          <a:ext cx="2366313" cy="317566"/>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a:hlinkClick xmlns:r="http://schemas.openxmlformats.org/officeDocument/2006/relationships" r:id="rId2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a:hlinkClick xmlns:r="http://schemas.openxmlformats.org/officeDocument/2006/relationships" r:id="rId2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a:hlinkClick xmlns:r="http://schemas.openxmlformats.org/officeDocument/2006/relationships" r:id="rId2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a:hlinkClick xmlns:r="http://schemas.openxmlformats.org/officeDocument/2006/relationships" r:id="rId2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a:hlinkClick xmlns:r="http://schemas.openxmlformats.org/officeDocument/2006/relationships" r:id="rId2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7948080" y="5841998"/>
          <a:ext cx="2088000" cy="306984"/>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2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27"/>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28"/>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7831604" y="3693581"/>
          <a:ext cx="2376959" cy="298516"/>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29"/>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30"/>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31"/>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32"/>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33"/>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545665" y="3704164"/>
          <a:ext cx="2376959" cy="298516"/>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34"/>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35"/>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36"/>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37"/>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38"/>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376080" y="8011580"/>
          <a:ext cx="2032000" cy="216000"/>
          <a:chOff x="10315575" y="3477683"/>
          <a:chExt cx="1791355" cy="216000"/>
        </a:xfrm>
      </xdr:grpSpPr>
      <xdr:sp macro="" textlink="">
        <xdr:nvSpPr>
          <xdr:cNvPr id="233" name="232 CuadroTexto">
            <a:hlinkClick xmlns:r="http://schemas.openxmlformats.org/officeDocument/2006/relationships" r:id="rId39"/>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128250" y="3227917"/>
          <a:ext cx="3527666" cy="1449920"/>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41300" y="4148667"/>
          <a:ext cx="3772800" cy="823690"/>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5947830" y="2497666"/>
          <a:ext cx="1707091" cy="505883"/>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223249" y="2487084"/>
          <a:ext cx="1707091" cy="505883"/>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5937248" y="4635501"/>
          <a:ext cx="1707091" cy="505883"/>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223248" y="4635501"/>
          <a:ext cx="1707091" cy="505883"/>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651248" y="6773333"/>
          <a:ext cx="1707091" cy="505883"/>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5937248" y="6773333"/>
          <a:ext cx="1707091" cy="505883"/>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233832" y="6773333"/>
          <a:ext cx="1707091" cy="505883"/>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6882"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41300" y="1883833"/>
          <a:ext cx="3780000"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41299" y="1898119"/>
          <a:ext cx="3810001" cy="2134131"/>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95250</xdr:colOff>
      <xdr:row>11</xdr:row>
      <xdr:rowOff>76200</xdr:rowOff>
    </xdr:from>
    <xdr:to>
      <xdr:col>10</xdr:col>
      <xdr:colOff>659250</xdr:colOff>
      <xdr:row>12</xdr:row>
      <xdr:rowOff>172575</xdr:rowOff>
    </xdr:to>
    <xdr:grpSp>
      <xdr:nvGrpSpPr>
        <xdr:cNvPr id="101" name="100 Grupo"/>
        <xdr:cNvGrpSpPr/>
      </xdr:nvGrpSpPr>
      <xdr:grpSpPr>
        <a:xfrm>
          <a:off x="5651500" y="3706283"/>
          <a:ext cx="2088000" cy="297459"/>
          <a:chOff x="10315575" y="3429000"/>
          <a:chExt cx="1840725" cy="296400"/>
        </a:xfrm>
      </xdr:grpSpPr>
      <xdr:grpSp>
        <xdr:nvGrpSpPr>
          <xdr:cNvPr id="102" name="101 Grupo"/>
          <xdr:cNvGrpSpPr/>
        </xdr:nvGrpSpPr>
        <xdr:grpSpPr>
          <a:xfrm>
            <a:off x="10934700" y="3429000"/>
            <a:ext cx="1221600" cy="296400"/>
            <a:chOff x="5372100" y="2914650"/>
            <a:chExt cx="1221600" cy="296400"/>
          </a:xfrm>
        </xdr:grpSpPr>
        <xdr:grpSp>
          <xdr:nvGrpSpPr>
            <xdr:cNvPr id="104" name="103 Grupo"/>
            <xdr:cNvGrpSpPr/>
          </xdr:nvGrpSpPr>
          <xdr:grpSpPr>
            <a:xfrm>
              <a:off x="5372100" y="2914650"/>
              <a:ext cx="612000" cy="296400"/>
              <a:chOff x="5372100" y="2914650"/>
              <a:chExt cx="612000" cy="296400"/>
            </a:xfrm>
          </xdr:grpSpPr>
          <xdr:sp macro="" textlink="">
            <xdr:nvSpPr>
              <xdr:cNvPr id="108" name="107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9" name="108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05" name="104 Grupo"/>
            <xdr:cNvGrpSpPr/>
          </xdr:nvGrpSpPr>
          <xdr:grpSpPr>
            <a:xfrm>
              <a:off x="5981700" y="2914650"/>
              <a:ext cx="612000" cy="296400"/>
              <a:chOff x="5372100" y="2914650"/>
              <a:chExt cx="612000" cy="296400"/>
            </a:xfrm>
          </xdr:grpSpPr>
          <xdr:sp macro="" textlink="">
            <xdr:nvSpPr>
              <xdr:cNvPr id="106" name="105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07" name="106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03" name="10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110" name="109 Grupo"/>
        <xdr:cNvGrpSpPr/>
      </xdr:nvGrpSpPr>
      <xdr:grpSpPr>
        <a:xfrm>
          <a:off x="7927975" y="3706283"/>
          <a:ext cx="2088000" cy="297459"/>
          <a:chOff x="10315575" y="3429000"/>
          <a:chExt cx="1840725" cy="296400"/>
        </a:xfrm>
      </xdr:grpSpPr>
      <xdr:grpSp>
        <xdr:nvGrpSpPr>
          <xdr:cNvPr id="111" name="110 Grupo"/>
          <xdr:cNvGrpSpPr/>
        </xdr:nvGrpSpPr>
        <xdr:grpSpPr>
          <a:xfrm>
            <a:off x="10934700" y="3429000"/>
            <a:ext cx="1221600" cy="296400"/>
            <a:chOff x="5372100" y="2914650"/>
            <a:chExt cx="1221600" cy="296400"/>
          </a:xfrm>
        </xdr:grpSpPr>
        <xdr:grpSp>
          <xdr:nvGrpSpPr>
            <xdr:cNvPr id="113" name="112 Grupo"/>
            <xdr:cNvGrpSpPr/>
          </xdr:nvGrpSpPr>
          <xdr:grpSpPr>
            <a:xfrm>
              <a:off x="5372100" y="2914650"/>
              <a:ext cx="612000" cy="296400"/>
              <a:chOff x="5372100" y="2914650"/>
              <a:chExt cx="612000" cy="296400"/>
            </a:xfrm>
          </xdr:grpSpPr>
          <xdr:sp macro="" textlink="">
            <xdr:nvSpPr>
              <xdr:cNvPr id="117" name="116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14" name="113 Grupo"/>
            <xdr:cNvGrpSpPr/>
          </xdr:nvGrpSpPr>
          <xdr:grpSpPr>
            <a:xfrm>
              <a:off x="5981700" y="2914650"/>
              <a:ext cx="612000" cy="296400"/>
              <a:chOff x="5372100" y="2914650"/>
              <a:chExt cx="612000" cy="296400"/>
            </a:xfrm>
          </xdr:grpSpPr>
          <xdr:sp macro="" textlink="">
            <xdr:nvSpPr>
              <xdr:cNvPr id="115" name="114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16" name="115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12" name="11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41299" y="3189245"/>
          <a:ext cx="3798000" cy="823690"/>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128250" y="2275417"/>
          <a:ext cx="3527666" cy="1449920"/>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5968999" y="2497665"/>
          <a:ext cx="1707091" cy="505883"/>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223248" y="2487084"/>
          <a:ext cx="1707091" cy="505883"/>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1998132" y="1157286"/>
          <a:ext cx="3810001" cy="2134131"/>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599083" y="1725083"/>
          <a:ext cx="2257425" cy="952499"/>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599083" y="4402667"/>
          <a:ext cx="2257425" cy="963082"/>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313083" y="4402667"/>
          <a:ext cx="2257425" cy="963082"/>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694334" y="5653617"/>
          <a:ext cx="2088000" cy="296400"/>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71" name="70 Grupo"/>
            <xdr:cNvGrpSpPr/>
          </xdr:nvGrpSpPr>
          <xdr:grpSpPr>
            <a:xfrm>
              <a:off x="5981700" y="2914650"/>
              <a:ext cx="612000" cy="296400"/>
              <a:chOff x="5372100" y="2914650"/>
              <a:chExt cx="612000" cy="296400"/>
            </a:xfrm>
          </xdr:grpSpPr>
          <xdr:sp macro="" textlink="">
            <xdr:nvSpPr>
              <xdr:cNvPr id="72" name="7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76" name="75 Grupo"/>
        <xdr:cNvGrpSpPr/>
      </xdr:nvGrpSpPr>
      <xdr:grpSpPr>
        <a:xfrm>
          <a:off x="7408333" y="5653617"/>
          <a:ext cx="2088000" cy="296400"/>
          <a:chOff x="10315575" y="3429000"/>
          <a:chExt cx="1840725" cy="296400"/>
        </a:xfrm>
      </xdr:grpSpPr>
      <xdr:grpSp>
        <xdr:nvGrpSpPr>
          <xdr:cNvPr id="77" name="76 Grupo"/>
          <xdr:cNvGrpSpPr/>
        </xdr:nvGrpSpPr>
        <xdr:grpSpPr>
          <a:xfrm>
            <a:off x="10934700" y="3429000"/>
            <a:ext cx="1221600" cy="296400"/>
            <a:chOff x="5372100" y="2914650"/>
            <a:chExt cx="1221600" cy="296400"/>
          </a:xfrm>
        </xdr:grpSpPr>
        <xdr:grpSp>
          <xdr:nvGrpSpPr>
            <xdr:cNvPr id="79" name="78 Grupo"/>
            <xdr:cNvGrpSpPr/>
          </xdr:nvGrpSpPr>
          <xdr:grpSpPr>
            <a:xfrm>
              <a:off x="5372100" y="2914650"/>
              <a:ext cx="612000" cy="296400"/>
              <a:chOff x="5372100" y="2914650"/>
              <a:chExt cx="612000" cy="296400"/>
            </a:xfrm>
          </xdr:grpSpPr>
          <xdr:sp macro="" textlink="">
            <xdr:nvSpPr>
              <xdr:cNvPr id="83" name="8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0" name="79 Grupo"/>
            <xdr:cNvGrpSpPr/>
          </xdr:nvGrpSpPr>
          <xdr:grpSpPr>
            <a:xfrm>
              <a:off x="5981700" y="2914650"/>
              <a:ext cx="612000" cy="296400"/>
              <a:chOff x="5372100" y="2914650"/>
              <a:chExt cx="612000" cy="296400"/>
            </a:xfrm>
          </xdr:grpSpPr>
          <xdr:sp macro="" textlink="">
            <xdr:nvSpPr>
              <xdr:cNvPr id="81" name="8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82" name="8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408333" y="2965450"/>
          <a:ext cx="2088000" cy="297458"/>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684808" y="2965450"/>
          <a:ext cx="2088000" cy="297458"/>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313083" y="6551083"/>
          <a:ext cx="2257425" cy="963083"/>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599083" y="6551083"/>
          <a:ext cx="2257425" cy="963083"/>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1986227" y="4794250"/>
          <a:ext cx="3810001" cy="2146233"/>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313083" y="9218083"/>
          <a:ext cx="2257425" cy="962024"/>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599083" y="9218083"/>
          <a:ext cx="2257425" cy="962024"/>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313083" y="11345333"/>
          <a:ext cx="2257425" cy="972608"/>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599083" y="11345333"/>
          <a:ext cx="2257425" cy="972608"/>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1998133" y="9599083"/>
          <a:ext cx="3780000" cy="2137834"/>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313083" y="13483167"/>
          <a:ext cx="2257425" cy="962024"/>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599083" y="13483167"/>
          <a:ext cx="2257425" cy="962024"/>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027083" y="13483167"/>
          <a:ext cx="2257425" cy="962024"/>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1998133" y="15567025"/>
          <a:ext cx="3780000" cy="2137833"/>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313083" y="16150167"/>
          <a:ext cx="2257425" cy="962024"/>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599083" y="16150167"/>
          <a:ext cx="2257425" cy="962024"/>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408333" y="12585700"/>
          <a:ext cx="2088000" cy="296400"/>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324" name="323 Grupo"/>
        <xdr:cNvGrpSpPr/>
      </xdr:nvGrpSpPr>
      <xdr:grpSpPr>
        <a:xfrm>
          <a:off x="7408287" y="17379950"/>
          <a:ext cx="2074328" cy="296400"/>
          <a:chOff x="10315575" y="3429000"/>
          <a:chExt cx="1160098" cy="296400"/>
        </a:xfrm>
      </xdr:grpSpPr>
      <xdr:grpSp>
        <xdr:nvGrpSpPr>
          <xdr:cNvPr id="327" name="326 Grupo"/>
          <xdr:cNvGrpSpPr/>
        </xdr:nvGrpSpPr>
        <xdr:grpSpPr>
          <a:xfrm>
            <a:off x="10863672" y="3429000"/>
            <a:ext cx="612001" cy="296400"/>
            <a:chOff x="5301072" y="2914650"/>
            <a:chExt cx="612001" cy="296400"/>
          </a:xfrm>
        </xdr:grpSpPr>
        <xdr:sp macro="" textlink="">
          <xdr:nvSpPr>
            <xdr:cNvPr id="331" name="330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32" name="331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326" name="32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588569" y="14710834"/>
          <a:ext cx="2366313" cy="306983"/>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313083" y="14710831"/>
          <a:ext cx="2366313" cy="306983"/>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3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3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3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3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704913" y="12594164"/>
          <a:ext cx="2088000" cy="296400"/>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3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3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588437" y="10445748"/>
          <a:ext cx="2376959" cy="298516"/>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3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3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4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4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4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302498" y="10456331"/>
          <a:ext cx="2376959" cy="298516"/>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4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4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45"/>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46"/>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588500" y="7778748"/>
          <a:ext cx="2376959" cy="298516"/>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47"/>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48"/>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49"/>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50"/>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418925" y="7806265"/>
          <a:ext cx="2032000" cy="216000"/>
          <a:chOff x="10315575" y="3477683"/>
          <a:chExt cx="1791355" cy="216000"/>
        </a:xfrm>
      </xdr:grpSpPr>
      <xdr:sp macro="" textlink="">
        <xdr:nvSpPr>
          <xdr:cNvPr id="295" name="294 CuadroTexto">
            <a:hlinkClick xmlns:r="http://schemas.openxmlformats.org/officeDocument/2006/relationships" r:id="rId51"/>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52"/>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5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5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132913" y="14753163"/>
          <a:ext cx="2032000" cy="216000"/>
          <a:chOff x="10315575" y="3477683"/>
          <a:chExt cx="1791355" cy="216000"/>
        </a:xfrm>
      </xdr:grpSpPr>
      <xdr:sp macro="" textlink="">
        <xdr:nvSpPr>
          <xdr:cNvPr id="289" name="288 CuadroTexto">
            <a:hlinkClick xmlns:r="http://schemas.openxmlformats.org/officeDocument/2006/relationships" r:id="rId54"/>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80</xdr:row>
      <xdr:rowOff>74081</xdr:rowOff>
    </xdr:from>
    <xdr:to>
      <xdr:col>13</xdr:col>
      <xdr:colOff>666741</xdr:colOff>
      <xdr:row>81</xdr:row>
      <xdr:rowOff>179981</xdr:rowOff>
    </xdr:to>
    <xdr:grpSp>
      <xdr:nvGrpSpPr>
        <xdr:cNvPr id="283" name="282 Grupo"/>
        <xdr:cNvGrpSpPr/>
      </xdr:nvGrpSpPr>
      <xdr:grpSpPr>
        <a:xfrm>
          <a:off x="9715496" y="17377831"/>
          <a:ext cx="2074328" cy="296400"/>
          <a:chOff x="10315575" y="3429000"/>
          <a:chExt cx="1160098" cy="296400"/>
        </a:xfrm>
      </xdr:grpSpPr>
      <xdr:grpSp>
        <xdr:nvGrpSpPr>
          <xdr:cNvPr id="285" name="284 Grupo"/>
          <xdr:cNvGrpSpPr/>
        </xdr:nvGrpSpPr>
        <xdr:grpSpPr>
          <a:xfrm>
            <a:off x="10863672" y="3429000"/>
            <a:ext cx="612001" cy="296400"/>
            <a:chOff x="5301072" y="2914650"/>
            <a:chExt cx="612001" cy="296400"/>
          </a:xfrm>
        </xdr:grpSpPr>
        <xdr:sp macro="" textlink="">
          <xdr:nvSpPr>
            <xdr:cNvPr id="294" name="293 CuadroTexto"/>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296" name="295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93" name="29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N33"/>
  <sheetViews>
    <sheetView showRowColHeaders="0" tabSelected="1" zoomScaleNormal="100" workbookViewId="0"/>
  </sheetViews>
  <sheetFormatPr baseColWidth="10" defaultRowHeight="15" x14ac:dyDescent="0.25"/>
  <cols>
    <col min="1" max="1" width="19.28515625" style="1" customWidth="1"/>
    <col min="2" max="2" width="14" style="1" customWidth="1"/>
    <col min="3" max="3" width="12.5703125" style="1" customWidth="1"/>
    <col min="4" max="12" width="11.42578125" style="1"/>
    <col min="13" max="13" width="14.42578125" style="1" customWidth="1"/>
    <col min="14" max="14" width="14.7109375" style="1" customWidth="1"/>
    <col min="15" max="16384" width="11.42578125" style="1"/>
  </cols>
  <sheetData>
    <row r="1" spans="2:14" ht="18" customHeight="1" thickTop="1" x14ac:dyDescent="0.25">
      <c r="B1" s="15"/>
      <c r="C1" s="22"/>
      <c r="D1" s="9"/>
      <c r="E1" s="9"/>
      <c r="F1" s="9"/>
      <c r="G1" s="9"/>
      <c r="H1" s="3"/>
      <c r="I1" s="4"/>
      <c r="J1" s="4"/>
      <c r="K1" s="4"/>
      <c r="L1" s="4"/>
      <c r="M1" s="13"/>
      <c r="N1" s="8"/>
    </row>
    <row r="2" spans="2:14" ht="18" customHeight="1" thickBot="1" x14ac:dyDescent="0.3">
      <c r="B2" s="15"/>
      <c r="C2" s="23"/>
      <c r="D2" s="10"/>
      <c r="E2" s="10"/>
      <c r="F2" s="10"/>
      <c r="G2" s="10"/>
      <c r="H2" s="5"/>
      <c r="I2" s="6"/>
      <c r="J2" s="6"/>
      <c r="K2" s="6"/>
      <c r="L2" s="6"/>
      <c r="M2" s="12"/>
      <c r="N2" s="8"/>
    </row>
    <row r="3" spans="2:14" ht="15.75" thickTop="1" x14ac:dyDescent="0.25">
      <c r="B3" s="16"/>
      <c r="H3" s="5"/>
      <c r="I3" s="6"/>
      <c r="J3" s="6"/>
      <c r="K3" s="6"/>
      <c r="L3" s="6"/>
      <c r="M3" s="12"/>
      <c r="N3" s="8"/>
    </row>
    <row r="4" spans="2:14" ht="15.75" thickBot="1" x14ac:dyDescent="0.3">
      <c r="B4" s="24"/>
      <c r="H4" s="7"/>
      <c r="I4" s="2"/>
      <c r="J4" s="2"/>
      <c r="K4" s="2"/>
      <c r="L4" s="2"/>
      <c r="M4" s="14"/>
      <c r="N4" s="8"/>
    </row>
    <row r="5" spans="2:14" ht="15.75" thickTop="1" x14ac:dyDescent="0.25">
      <c r="B5" s="8"/>
      <c r="N5" s="8"/>
    </row>
    <row r="6" spans="2:14" x14ac:dyDescent="0.25">
      <c r="B6" s="8"/>
      <c r="N6" s="8"/>
    </row>
    <row r="7" spans="2:14" x14ac:dyDescent="0.25">
      <c r="B7" s="8"/>
      <c r="N7" s="8"/>
    </row>
    <row r="8" spans="2:14" x14ac:dyDescent="0.25">
      <c r="B8" s="8"/>
      <c r="N8" s="8"/>
    </row>
    <row r="9" spans="2:14" x14ac:dyDescent="0.25">
      <c r="B9" s="8"/>
      <c r="N9" s="8"/>
    </row>
    <row r="10" spans="2:14" x14ac:dyDescent="0.25">
      <c r="B10" s="8"/>
      <c r="N10" s="8"/>
    </row>
    <row r="11" spans="2:14" x14ac:dyDescent="0.25">
      <c r="B11" s="8"/>
      <c r="N11" s="8"/>
    </row>
    <row r="12" spans="2:14" x14ac:dyDescent="0.25">
      <c r="B12" s="8"/>
      <c r="E12" s="268" t="s">
        <v>388</v>
      </c>
      <c r="F12" s="269"/>
      <c r="G12" s="269"/>
      <c r="H12" s="269"/>
      <c r="I12" s="270"/>
      <c r="J12" s="280"/>
      <c r="K12" s="281"/>
      <c r="N12" s="8"/>
    </row>
    <row r="13" spans="2:14" x14ac:dyDescent="0.25">
      <c r="B13" s="8"/>
      <c r="E13" s="271"/>
      <c r="F13" s="272"/>
      <c r="G13" s="272"/>
      <c r="H13" s="272"/>
      <c r="I13" s="273"/>
      <c r="J13" s="282"/>
      <c r="K13" s="283"/>
      <c r="N13" s="8"/>
    </row>
    <row r="14" spans="2:14" x14ac:dyDescent="0.25">
      <c r="B14" s="8"/>
      <c r="E14" s="25"/>
      <c r="F14" s="26"/>
      <c r="G14" s="26"/>
      <c r="H14" s="26"/>
      <c r="I14" s="26"/>
      <c r="J14" s="26"/>
      <c r="K14" s="27"/>
      <c r="N14" s="8"/>
    </row>
    <row r="15" spans="2:14" x14ac:dyDescent="0.25">
      <c r="B15" s="8"/>
      <c r="E15" s="28"/>
      <c r="F15" s="6"/>
      <c r="G15" s="6"/>
      <c r="H15" s="6"/>
      <c r="I15" s="6"/>
      <c r="J15" s="6"/>
      <c r="K15" s="29"/>
      <c r="N15" s="8"/>
    </row>
    <row r="16" spans="2:14" x14ac:dyDescent="0.25">
      <c r="B16" s="8"/>
      <c r="E16" s="28"/>
      <c r="F16" s="6"/>
      <c r="G16" s="6"/>
      <c r="H16" s="6"/>
      <c r="I16" s="6"/>
      <c r="J16" s="6"/>
      <c r="K16" s="29"/>
      <c r="N16" s="8"/>
    </row>
    <row r="17" spans="2:14" x14ac:dyDescent="0.25">
      <c r="B17" s="8"/>
      <c r="E17" s="28"/>
      <c r="F17" s="6"/>
      <c r="G17" s="6"/>
      <c r="H17" s="6"/>
      <c r="I17" s="6"/>
      <c r="J17" s="6"/>
      <c r="K17" s="29"/>
      <c r="N17" s="8"/>
    </row>
    <row r="18" spans="2:14" x14ac:dyDescent="0.25">
      <c r="B18" s="8"/>
      <c r="E18" s="28"/>
      <c r="F18" s="6"/>
      <c r="G18" s="6"/>
      <c r="H18" s="6"/>
      <c r="I18" s="6"/>
      <c r="J18" s="6"/>
      <c r="K18" s="29"/>
      <c r="N18" s="8"/>
    </row>
    <row r="19" spans="2:14" x14ac:dyDescent="0.25">
      <c r="B19" s="8"/>
      <c r="E19" s="28"/>
      <c r="F19" s="6"/>
      <c r="G19" s="6"/>
      <c r="H19" s="6"/>
      <c r="I19" s="6"/>
      <c r="J19" s="6"/>
      <c r="K19" s="29"/>
      <c r="N19" s="8"/>
    </row>
    <row r="20" spans="2:14" x14ac:dyDescent="0.25">
      <c r="B20" s="8"/>
      <c r="E20" s="28"/>
      <c r="F20" s="6"/>
      <c r="G20" s="6"/>
      <c r="H20" s="6"/>
      <c r="I20" s="6"/>
      <c r="J20" s="6"/>
      <c r="K20" s="29"/>
      <c r="N20" s="8"/>
    </row>
    <row r="21" spans="2:14" x14ac:dyDescent="0.25">
      <c r="B21" s="8"/>
      <c r="E21" s="28"/>
      <c r="F21" s="6"/>
      <c r="G21" s="6"/>
      <c r="H21" s="6"/>
      <c r="I21" s="6"/>
      <c r="J21" s="6"/>
      <c r="K21" s="29"/>
      <c r="N21" s="8"/>
    </row>
    <row r="22" spans="2:14" x14ac:dyDescent="0.25">
      <c r="B22" s="8"/>
      <c r="E22" s="28"/>
      <c r="F22" s="6"/>
      <c r="G22" s="6"/>
      <c r="H22" s="6"/>
      <c r="I22" s="6"/>
      <c r="J22" s="6"/>
      <c r="K22" s="29"/>
      <c r="N22" s="8"/>
    </row>
    <row r="23" spans="2:14" x14ac:dyDescent="0.25">
      <c r="B23" s="8"/>
      <c r="E23" s="28"/>
      <c r="F23" s="6"/>
      <c r="G23" s="6"/>
      <c r="H23" s="6"/>
      <c r="I23" s="6"/>
      <c r="J23" s="6"/>
      <c r="K23" s="29"/>
      <c r="N23" s="8"/>
    </row>
    <row r="24" spans="2:14" x14ac:dyDescent="0.25">
      <c r="B24" s="8"/>
      <c r="E24" s="28"/>
      <c r="F24" s="6"/>
      <c r="G24" s="6"/>
      <c r="H24" s="6"/>
      <c r="I24" s="6"/>
      <c r="J24" s="6"/>
      <c r="K24" s="29"/>
      <c r="N24" s="8"/>
    </row>
    <row r="25" spans="2:14" x14ac:dyDescent="0.25">
      <c r="B25" s="8"/>
      <c r="E25" s="28"/>
      <c r="F25" s="6"/>
      <c r="G25" s="6"/>
      <c r="H25" s="6"/>
      <c r="I25" s="6"/>
      <c r="J25" s="6"/>
      <c r="K25" s="29"/>
      <c r="N25" s="8"/>
    </row>
    <row r="26" spans="2:14" x14ac:dyDescent="0.25">
      <c r="B26" s="8"/>
      <c r="E26" s="28"/>
      <c r="F26" s="6"/>
      <c r="G26" s="6"/>
      <c r="H26" s="6"/>
      <c r="I26" s="6"/>
      <c r="J26" s="6"/>
      <c r="K26" s="29"/>
      <c r="N26" s="8"/>
    </row>
    <row r="27" spans="2:14" x14ac:dyDescent="0.25">
      <c r="B27" s="8"/>
      <c r="E27" s="30"/>
      <c r="F27" s="31"/>
      <c r="G27" s="31"/>
      <c r="H27" s="31"/>
      <c r="I27" s="31"/>
      <c r="J27" s="31"/>
      <c r="K27" s="32"/>
      <c r="N27" s="8"/>
    </row>
    <row r="28" spans="2:14" ht="15.75" thickBot="1" x14ac:dyDescent="0.3">
      <c r="B28" s="8"/>
      <c r="E28" s="284" t="s">
        <v>389</v>
      </c>
      <c r="F28" s="285"/>
      <c r="G28" s="285"/>
      <c r="H28" s="285"/>
      <c r="I28" s="285"/>
      <c r="J28" s="285"/>
      <c r="K28" s="286"/>
      <c r="N28" s="8"/>
    </row>
    <row r="29" spans="2:14" ht="15.75" thickTop="1" x14ac:dyDescent="0.25">
      <c r="B29" s="8"/>
      <c r="N29" s="19"/>
    </row>
    <row r="30" spans="2:14" ht="15.75" thickBot="1" x14ac:dyDescent="0.3">
      <c r="B30" s="8"/>
      <c r="N30" s="16"/>
    </row>
    <row r="31" spans="2:14" ht="18" customHeight="1" thickTop="1" x14ac:dyDescent="0.25">
      <c r="B31" s="8"/>
      <c r="C31" s="262" t="s">
        <v>0</v>
      </c>
      <c r="D31" s="263"/>
      <c r="E31" s="263"/>
      <c r="F31" s="263"/>
      <c r="G31" s="263"/>
      <c r="H31" s="264"/>
      <c r="I31" s="274" t="s">
        <v>1</v>
      </c>
      <c r="J31" s="275"/>
      <c r="K31" s="275"/>
      <c r="L31" s="276"/>
      <c r="M31" s="20"/>
      <c r="N31" s="17"/>
    </row>
    <row r="32" spans="2:14" ht="18" customHeight="1" thickBot="1" x14ac:dyDescent="0.3">
      <c r="B32" s="11"/>
      <c r="C32" s="265"/>
      <c r="D32" s="266"/>
      <c r="E32" s="266"/>
      <c r="F32" s="266"/>
      <c r="G32" s="266"/>
      <c r="H32" s="267"/>
      <c r="I32" s="277"/>
      <c r="J32" s="278"/>
      <c r="K32" s="278"/>
      <c r="L32" s="279"/>
      <c r="M32" s="21"/>
      <c r="N32" s="18"/>
    </row>
    <row r="33" ht="15.75" thickTop="1" x14ac:dyDescent="0.25"/>
  </sheetData>
  <sheetProtection password="947C" sheet="1" objects="1" scenarios="1"/>
  <mergeCells count="5">
    <mergeCell ref="C31:H32"/>
    <mergeCell ref="E12:I13"/>
    <mergeCell ref="I31:L32"/>
    <mergeCell ref="J12:K13"/>
    <mergeCell ref="E28:K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election activeCell="L19" sqref="L19"/>
    </sheetView>
  </sheetViews>
  <sheetFormatPr baseColWidth="10" defaultRowHeight="15" x14ac:dyDescent="0.25"/>
  <cols>
    <col min="1" max="1" width="13.7109375" style="1" customWidth="1"/>
    <col min="2" max="17" width="11.42578125" style="1"/>
    <col min="18" max="18" width="11.42578125" style="86"/>
    <col min="19" max="19" width="11.7109375" style="86" bestFit="1" customWidth="1"/>
    <col min="20" max="20" width="12.85546875" style="86" bestFit="1" customWidth="1"/>
    <col min="21" max="21" width="12" style="86" bestFit="1" customWidth="1"/>
    <col min="22" max="22" width="11.42578125" style="86"/>
    <col min="23" max="24" width="11.7109375" style="86" bestFit="1" customWidth="1"/>
    <col min="25" max="25" width="12.140625" style="86" bestFit="1" customWidth="1"/>
    <col min="26" max="27" width="11.5703125" style="86" bestFit="1" customWidth="1"/>
    <col min="28" max="28" width="12" style="86" bestFit="1" customWidth="1"/>
    <col min="29" max="16384" width="11.42578125" style="86"/>
  </cols>
  <sheetData>
    <row r="1" spans="2:28" ht="48" customHeight="1" thickTop="1" thickBot="1" x14ac:dyDescent="0.3">
      <c r="B1" s="489" t="s">
        <v>30</v>
      </c>
      <c r="C1" s="490"/>
      <c r="D1" s="490"/>
      <c r="E1" s="490"/>
      <c r="F1" s="490"/>
      <c r="G1" s="490"/>
      <c r="H1" s="490"/>
      <c r="I1" s="490"/>
      <c r="J1" s="490"/>
      <c r="K1" s="490"/>
      <c r="L1" s="490"/>
      <c r="M1" s="490"/>
      <c r="N1" s="490"/>
      <c r="O1" s="490"/>
      <c r="P1" s="490"/>
      <c r="Q1" s="491"/>
    </row>
    <row r="2" spans="2:28" ht="42" customHeight="1" thickBot="1" x14ac:dyDescent="0.3">
      <c r="B2" s="486" t="s">
        <v>63</v>
      </c>
      <c r="C2" s="487"/>
      <c r="D2" s="487"/>
      <c r="E2" s="487"/>
      <c r="F2" s="487"/>
      <c r="G2" s="487"/>
      <c r="H2" s="487"/>
      <c r="I2" s="487"/>
      <c r="J2" s="487"/>
      <c r="K2" s="487"/>
      <c r="L2" s="487"/>
      <c r="M2" s="487"/>
      <c r="N2" s="487"/>
      <c r="O2" s="487"/>
      <c r="P2" s="487"/>
      <c r="Q2" s="488"/>
    </row>
    <row r="3" spans="2:28" x14ac:dyDescent="0.25">
      <c r="B3" s="34"/>
      <c r="C3" s="33"/>
      <c r="D3" s="33"/>
      <c r="E3" s="33"/>
      <c r="F3" s="33"/>
      <c r="G3" s="458" t="s">
        <v>11</v>
      </c>
      <c r="H3" s="458"/>
      <c r="I3" s="496" t="s">
        <v>65</v>
      </c>
      <c r="J3" s="492"/>
      <c r="K3" s="492"/>
      <c r="L3" s="492" t="s">
        <v>64</v>
      </c>
      <c r="M3" s="492"/>
      <c r="N3" s="492"/>
      <c r="O3" s="492" t="s">
        <v>66</v>
      </c>
      <c r="P3" s="492"/>
      <c r="Q3" s="493"/>
      <c r="S3" s="87">
        <v>0.75</v>
      </c>
      <c r="W3" s="86" t="s">
        <v>2</v>
      </c>
      <c r="X3" s="86">
        <f>N11*PI()</f>
        <v>3.1415926535897931</v>
      </c>
      <c r="Z3" s="86" t="s">
        <v>2</v>
      </c>
      <c r="AA3" s="86">
        <f>Q11*PI()</f>
        <v>2.8337165735379934</v>
      </c>
    </row>
    <row r="4" spans="2:28" x14ac:dyDescent="0.25">
      <c r="B4" s="34"/>
      <c r="C4" s="33"/>
      <c r="D4" s="33"/>
      <c r="E4" s="33"/>
      <c r="F4" s="33"/>
      <c r="G4" s="458"/>
      <c r="H4" s="458"/>
      <c r="I4" s="497"/>
      <c r="J4" s="494"/>
      <c r="K4" s="494"/>
      <c r="L4" s="494"/>
      <c r="M4" s="494"/>
      <c r="N4" s="494"/>
      <c r="O4" s="494"/>
      <c r="P4" s="494"/>
      <c r="Q4" s="495"/>
      <c r="S4" s="87">
        <v>0.15</v>
      </c>
      <c r="W4" s="86" t="s">
        <v>3</v>
      </c>
      <c r="X4" s="86" t="s">
        <v>4</v>
      </c>
      <c r="Y4" s="86" t="s">
        <v>5</v>
      </c>
      <c r="Z4" s="86" t="s">
        <v>3</v>
      </c>
      <c r="AA4" s="86" t="s">
        <v>4</v>
      </c>
      <c r="AB4" s="86" t="s">
        <v>5</v>
      </c>
    </row>
    <row r="5" spans="2:28" ht="15" customHeight="1" x14ac:dyDescent="0.25">
      <c r="B5" s="34"/>
      <c r="C5" s="33"/>
      <c r="D5" s="33"/>
      <c r="E5" s="33"/>
      <c r="F5" s="33"/>
      <c r="G5" s="458"/>
      <c r="H5" s="458"/>
      <c r="I5" s="453"/>
      <c r="J5" s="394"/>
      <c r="K5" s="395"/>
      <c r="L5" s="400"/>
      <c r="M5" s="394"/>
      <c r="N5" s="401"/>
      <c r="O5" s="400"/>
      <c r="P5" s="394"/>
      <c r="Q5" s="401"/>
      <c r="S5" s="87">
        <v>0.1</v>
      </c>
      <c r="W5" s="86">
        <v>1</v>
      </c>
      <c r="X5" s="86">
        <v>0</v>
      </c>
      <c r="Y5" s="86">
        <v>0</v>
      </c>
      <c r="Z5" s="86">
        <v>1</v>
      </c>
      <c r="AA5" s="86">
        <v>0</v>
      </c>
      <c r="AB5" s="86">
        <v>0</v>
      </c>
    </row>
    <row r="6" spans="2:28" ht="15" customHeight="1" x14ac:dyDescent="0.25">
      <c r="B6" s="34"/>
      <c r="C6" s="33"/>
      <c r="D6" s="33"/>
      <c r="E6" s="33"/>
      <c r="F6" s="33"/>
      <c r="G6" s="472">
        <f>(K11+N11+Q11)/3</f>
        <v>0.92099999999999993</v>
      </c>
      <c r="H6" s="473"/>
      <c r="I6" s="454"/>
      <c r="J6" s="396"/>
      <c r="K6" s="397"/>
      <c r="L6" s="402"/>
      <c r="M6" s="396"/>
      <c r="N6" s="403"/>
      <c r="O6" s="402"/>
      <c r="P6" s="396"/>
      <c r="Q6" s="403"/>
      <c r="S6" s="87">
        <v>1</v>
      </c>
      <c r="W6" s="86">
        <v>2</v>
      </c>
      <c r="X6" s="86">
        <f>-COS(X3)</f>
        <v>1</v>
      </c>
      <c r="Y6" s="86">
        <f>SIN(X3)</f>
        <v>1.22514845490862E-16</v>
      </c>
      <c r="Z6" s="86">
        <v>2</v>
      </c>
      <c r="AA6" s="86">
        <f>-COS(AA3)</f>
        <v>0.95297934151721875</v>
      </c>
      <c r="AB6" s="86">
        <f>SIN(AA3)</f>
        <v>0.30303526963277405</v>
      </c>
    </row>
    <row r="7" spans="2:28" ht="15" customHeight="1" x14ac:dyDescent="0.25">
      <c r="B7" s="34"/>
      <c r="C7" s="33"/>
      <c r="D7" s="33"/>
      <c r="E7" s="33"/>
      <c r="F7" s="33"/>
      <c r="G7" s="474"/>
      <c r="H7" s="475"/>
      <c r="I7" s="454"/>
      <c r="J7" s="396"/>
      <c r="K7" s="397"/>
      <c r="L7" s="402"/>
      <c r="M7" s="396"/>
      <c r="N7" s="403"/>
      <c r="O7" s="402"/>
      <c r="P7" s="396"/>
      <c r="Q7" s="403"/>
      <c r="S7" s="86" t="s">
        <v>2</v>
      </c>
      <c r="T7" s="86">
        <f>G6*PI()</f>
        <v>2.8934068339561994</v>
      </c>
      <c r="W7" s="86" t="s">
        <v>2</v>
      </c>
      <c r="X7" s="86">
        <f>K11*PI()</f>
        <v>2.7049112747408119</v>
      </c>
    </row>
    <row r="8" spans="2:28" ht="15" customHeight="1" x14ac:dyDescent="0.25">
      <c r="B8" s="34"/>
      <c r="C8" s="33"/>
      <c r="D8" s="33"/>
      <c r="E8" s="33"/>
      <c r="F8" s="33"/>
      <c r="G8" s="474"/>
      <c r="H8" s="475"/>
      <c r="I8" s="454"/>
      <c r="J8" s="396"/>
      <c r="K8" s="397"/>
      <c r="L8" s="402"/>
      <c r="M8" s="396"/>
      <c r="N8" s="403"/>
      <c r="O8" s="402"/>
      <c r="P8" s="396"/>
      <c r="Q8" s="403"/>
      <c r="S8" s="86" t="s">
        <v>3</v>
      </c>
      <c r="T8" s="86" t="s">
        <v>4</v>
      </c>
      <c r="U8" s="86" t="s">
        <v>5</v>
      </c>
      <c r="W8" s="86" t="s">
        <v>3</v>
      </c>
      <c r="X8" s="86" t="s">
        <v>4</v>
      </c>
      <c r="Y8" s="86" t="s">
        <v>5</v>
      </c>
    </row>
    <row r="9" spans="2:28" ht="15" customHeight="1" x14ac:dyDescent="0.25">
      <c r="B9" s="34"/>
      <c r="C9" s="33"/>
      <c r="D9" s="33"/>
      <c r="E9" s="33"/>
      <c r="F9" s="33"/>
      <c r="G9" s="474"/>
      <c r="H9" s="475"/>
      <c r="I9" s="454"/>
      <c r="J9" s="396"/>
      <c r="K9" s="397"/>
      <c r="L9" s="402"/>
      <c r="M9" s="396"/>
      <c r="N9" s="403"/>
      <c r="O9" s="402"/>
      <c r="P9" s="396"/>
      <c r="Q9" s="403"/>
      <c r="S9" s="86">
        <v>1</v>
      </c>
      <c r="T9" s="86">
        <v>0</v>
      </c>
      <c r="U9" s="86">
        <v>0</v>
      </c>
      <c r="W9" s="86">
        <v>1</v>
      </c>
      <c r="X9" s="86">
        <v>0</v>
      </c>
      <c r="Y9" s="86">
        <v>0</v>
      </c>
    </row>
    <row r="10" spans="2:28" ht="15.75" customHeight="1" x14ac:dyDescent="0.25">
      <c r="B10" s="34"/>
      <c r="C10" s="33"/>
      <c r="D10" s="33"/>
      <c r="E10" s="33"/>
      <c r="F10" s="33"/>
      <c r="G10" s="474"/>
      <c r="H10" s="475"/>
      <c r="I10" s="454"/>
      <c r="J10" s="396"/>
      <c r="K10" s="397"/>
      <c r="L10" s="402"/>
      <c r="M10" s="396"/>
      <c r="N10" s="403"/>
      <c r="O10" s="404"/>
      <c r="P10" s="398"/>
      <c r="Q10" s="405"/>
      <c r="S10" s="86">
        <v>2</v>
      </c>
      <c r="T10" s="86">
        <f>-COS(T7)</f>
        <v>0.96935966240362925</v>
      </c>
      <c r="U10" s="86">
        <f>SIN(T7)</f>
        <v>0.24564577119242656</v>
      </c>
      <c r="W10" s="86">
        <v>2</v>
      </c>
      <c r="X10" s="86">
        <f>-COS(X7)</f>
        <v>0.90616021022128979</v>
      </c>
      <c r="Y10" s="86">
        <f>SIN(X7)</f>
        <v>0.42293459708530329</v>
      </c>
    </row>
    <row r="11" spans="2:28" ht="15.75" customHeight="1" x14ac:dyDescent="0.25">
      <c r="B11" s="34"/>
      <c r="C11" s="33"/>
      <c r="D11" s="33"/>
      <c r="E11" s="33"/>
      <c r="F11" s="33"/>
      <c r="G11" s="474"/>
      <c r="H11" s="475"/>
      <c r="I11" s="468" t="s">
        <v>78</v>
      </c>
      <c r="J11" s="413"/>
      <c r="K11" s="92">
        <v>0.86099999999999999</v>
      </c>
      <c r="L11" s="430" t="s">
        <v>78</v>
      </c>
      <c r="M11" s="413"/>
      <c r="N11" s="36">
        <v>1</v>
      </c>
      <c r="O11" s="430" t="s">
        <v>78</v>
      </c>
      <c r="P11" s="413"/>
      <c r="Q11" s="93">
        <v>0.90200000000000002</v>
      </c>
    </row>
    <row r="12" spans="2:28" ht="15.75" customHeight="1" x14ac:dyDescent="0.25">
      <c r="B12" s="34"/>
      <c r="C12" s="33"/>
      <c r="D12" s="33"/>
      <c r="E12" s="33"/>
      <c r="F12" s="33"/>
      <c r="G12" s="474"/>
      <c r="H12" s="475"/>
      <c r="I12" s="414"/>
      <c r="J12" s="368"/>
      <c r="K12" s="415"/>
      <c r="L12" s="367"/>
      <c r="M12" s="368"/>
      <c r="N12" s="369"/>
      <c r="O12" s="367"/>
      <c r="P12" s="368"/>
      <c r="Q12" s="369"/>
    </row>
    <row r="13" spans="2:28" ht="15.75" customHeight="1" thickBot="1" x14ac:dyDescent="0.3">
      <c r="B13" s="41"/>
      <c r="C13" s="42"/>
      <c r="D13" s="42"/>
      <c r="E13" s="42"/>
      <c r="F13" s="42"/>
      <c r="G13" s="476"/>
      <c r="H13" s="477"/>
      <c r="I13" s="416"/>
      <c r="J13" s="371"/>
      <c r="K13" s="417"/>
      <c r="L13" s="370"/>
      <c r="M13" s="371"/>
      <c r="N13" s="372"/>
      <c r="O13" s="370"/>
      <c r="P13" s="371"/>
      <c r="Q13" s="372"/>
    </row>
    <row r="14" spans="2:28" ht="15.75" thickTop="1" x14ac:dyDescent="0.25"/>
  </sheetData>
  <sheetProtection password="947C" sheet="1" objects="1" scenarios="1"/>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0" operator="between">
      <formula>0.9</formula>
      <formula>1</formula>
    </cfRule>
    <cfRule type="cellIs" dxfId="22" priority="11" operator="between">
      <formula>0.75</formula>
      <formula>"89.9%"</formula>
    </cfRule>
    <cfRule type="cellIs" dxfId="21" priority="12" operator="between">
      <formula>0</formula>
      <formula>"74.9%"</formula>
    </cfRule>
  </conditionalFormatting>
  <conditionalFormatting sqref="N11">
    <cfRule type="cellIs" dxfId="20" priority="7" operator="between">
      <formula>0.9</formula>
      <formula>1</formula>
    </cfRule>
    <cfRule type="cellIs" dxfId="19" priority="8" operator="between">
      <formula>0.75</formula>
      <formula>"89.9%"</formula>
    </cfRule>
    <cfRule type="cellIs" dxfId="18" priority="9" operator="between">
      <formula>0</formula>
      <formula>"74.9%"</formula>
    </cfRule>
  </conditionalFormatting>
  <conditionalFormatting sqref="Q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G6">
    <cfRule type="cellIs" dxfId="14" priority="1" operator="between">
      <formula>0.95</formula>
      <formula>1</formula>
    </cfRule>
    <cfRule type="cellIs" dxfId="13" priority="2" operator="between">
      <formula>0.75</formula>
      <formula>"94.9%"</formula>
    </cfRule>
    <cfRule type="cellIs" dxfId="12" priority="3" operator="between">
      <formula>0</formula>
      <formula>"74.9%"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election activeCell="I18" sqref="I18"/>
    </sheetView>
  </sheetViews>
  <sheetFormatPr baseColWidth="10" defaultRowHeight="15" x14ac:dyDescent="0.25"/>
  <cols>
    <col min="1" max="1" width="13.7109375" style="45" customWidth="1"/>
    <col min="2" max="17" width="11.42578125" style="45"/>
    <col min="18" max="18" width="11.42578125" style="86"/>
    <col min="19" max="19" width="11.7109375" style="86" bestFit="1" customWidth="1"/>
    <col min="20" max="20" width="12.85546875" style="86" bestFit="1" customWidth="1"/>
    <col min="21" max="21" width="12" style="86" bestFit="1" customWidth="1"/>
    <col min="22" max="22" width="11.42578125" style="86"/>
    <col min="23" max="24" width="11.7109375" style="86" bestFit="1" customWidth="1"/>
    <col min="25" max="25" width="12.140625" style="86" bestFit="1" customWidth="1"/>
    <col min="26" max="27" width="11.5703125" style="86" bestFit="1" customWidth="1"/>
    <col min="28" max="28" width="12" style="86" bestFit="1" customWidth="1"/>
    <col min="29" max="16384" width="11.42578125" style="86"/>
  </cols>
  <sheetData>
    <row r="1" spans="1:28" ht="48" customHeight="1" thickTop="1" thickBot="1" x14ac:dyDescent="0.3">
      <c r="A1" s="1"/>
      <c r="B1" s="489" t="s">
        <v>30</v>
      </c>
      <c r="C1" s="490"/>
      <c r="D1" s="490"/>
      <c r="E1" s="490"/>
      <c r="F1" s="490"/>
      <c r="G1" s="490"/>
      <c r="H1" s="490"/>
      <c r="I1" s="490"/>
      <c r="J1" s="490"/>
      <c r="K1" s="490"/>
      <c r="L1" s="490"/>
      <c r="M1" s="490"/>
      <c r="N1" s="490"/>
      <c r="O1" s="490"/>
      <c r="P1" s="490"/>
      <c r="Q1" s="491"/>
    </row>
    <row r="2" spans="1:28" ht="42" customHeight="1" thickBot="1" x14ac:dyDescent="0.3">
      <c r="A2" s="1"/>
      <c r="B2" s="486" t="s">
        <v>67</v>
      </c>
      <c r="C2" s="487"/>
      <c r="D2" s="487"/>
      <c r="E2" s="487"/>
      <c r="F2" s="487"/>
      <c r="G2" s="487"/>
      <c r="H2" s="487"/>
      <c r="I2" s="487"/>
      <c r="J2" s="487"/>
      <c r="K2" s="487"/>
      <c r="L2" s="487"/>
      <c r="M2" s="487"/>
      <c r="N2" s="487"/>
      <c r="O2" s="487"/>
      <c r="P2" s="487"/>
      <c r="Q2" s="488"/>
    </row>
    <row r="3" spans="1:28" x14ac:dyDescent="0.25">
      <c r="A3" s="1"/>
      <c r="B3" s="34"/>
      <c r="C3" s="33"/>
      <c r="D3" s="33"/>
      <c r="E3" s="33"/>
      <c r="F3" s="33"/>
      <c r="G3" s="458" t="s">
        <v>11</v>
      </c>
      <c r="H3" s="458"/>
      <c r="I3" s="496" t="s">
        <v>68</v>
      </c>
      <c r="J3" s="492"/>
      <c r="K3" s="492"/>
      <c r="L3" s="492" t="s">
        <v>69</v>
      </c>
      <c r="M3" s="492"/>
      <c r="N3" s="492"/>
      <c r="O3" s="492" t="s">
        <v>70</v>
      </c>
      <c r="P3" s="492"/>
      <c r="Q3" s="493"/>
      <c r="S3" s="87">
        <v>0.75</v>
      </c>
      <c r="W3" s="86" t="s">
        <v>2</v>
      </c>
      <c r="X3" s="86">
        <f>N11*PI()</f>
        <v>2.9876546135638931</v>
      </c>
      <c r="Z3" s="86" t="s">
        <v>2</v>
      </c>
      <c r="AA3" s="86">
        <f>Q11*PI()</f>
        <v>3.1415926535897931</v>
      </c>
    </row>
    <row r="4" spans="1:28" x14ac:dyDescent="0.25">
      <c r="A4" s="1"/>
      <c r="B4" s="34"/>
      <c r="C4" s="33"/>
      <c r="D4" s="33"/>
      <c r="E4" s="33"/>
      <c r="F4" s="33"/>
      <c r="G4" s="458"/>
      <c r="H4" s="458"/>
      <c r="I4" s="497"/>
      <c r="J4" s="494"/>
      <c r="K4" s="494"/>
      <c r="L4" s="494"/>
      <c r="M4" s="494"/>
      <c r="N4" s="494"/>
      <c r="O4" s="494"/>
      <c r="P4" s="494"/>
      <c r="Q4" s="495"/>
      <c r="S4" s="87">
        <v>0.15</v>
      </c>
      <c r="W4" s="86" t="s">
        <v>3</v>
      </c>
      <c r="X4" s="86" t="s">
        <v>4</v>
      </c>
      <c r="Y4" s="86" t="s">
        <v>5</v>
      </c>
      <c r="Z4" s="86" t="s">
        <v>3</v>
      </c>
      <c r="AA4" s="86" t="s">
        <v>4</v>
      </c>
      <c r="AB4" s="86" t="s">
        <v>5</v>
      </c>
    </row>
    <row r="5" spans="1:28" ht="15" customHeight="1" x14ac:dyDescent="0.25">
      <c r="A5" s="1"/>
      <c r="B5" s="34"/>
      <c r="C5" s="33"/>
      <c r="D5" s="33"/>
      <c r="E5" s="33"/>
      <c r="F5" s="33"/>
      <c r="G5" s="458"/>
      <c r="H5" s="458"/>
      <c r="I5" s="453"/>
      <c r="J5" s="394"/>
      <c r="K5" s="395"/>
      <c r="L5" s="400"/>
      <c r="M5" s="394"/>
      <c r="N5" s="401"/>
      <c r="O5" s="400"/>
      <c r="P5" s="394"/>
      <c r="Q5" s="401"/>
      <c r="S5" s="87">
        <v>0.1</v>
      </c>
      <c r="W5" s="86">
        <v>1</v>
      </c>
      <c r="X5" s="86">
        <v>0</v>
      </c>
      <c r="Y5" s="86">
        <v>0</v>
      </c>
      <c r="Z5" s="86">
        <v>1</v>
      </c>
      <c r="AA5" s="86">
        <v>0</v>
      </c>
      <c r="AB5" s="86">
        <v>0</v>
      </c>
    </row>
    <row r="6" spans="1:28" ht="15" customHeight="1" x14ac:dyDescent="0.25">
      <c r="A6" s="1"/>
      <c r="B6" s="34"/>
      <c r="C6" s="33"/>
      <c r="D6" s="33"/>
      <c r="E6" s="33"/>
      <c r="F6" s="33"/>
      <c r="G6" s="465">
        <f>(K11+N11+Q11)/3</f>
        <v>0.98366666666666669</v>
      </c>
      <c r="H6" s="407"/>
      <c r="I6" s="454"/>
      <c r="J6" s="396"/>
      <c r="K6" s="397"/>
      <c r="L6" s="402"/>
      <c r="M6" s="396"/>
      <c r="N6" s="403"/>
      <c r="O6" s="402"/>
      <c r="P6" s="396"/>
      <c r="Q6" s="403"/>
      <c r="S6" s="87">
        <v>1</v>
      </c>
      <c r="W6" s="86">
        <v>2</v>
      </c>
      <c r="X6" s="86">
        <f>-COS(X3)</f>
        <v>0.98817491911028044</v>
      </c>
      <c r="Y6" s="86">
        <f>SIN(X3)</f>
        <v>0.15333078373696093</v>
      </c>
      <c r="Z6" s="86">
        <v>2</v>
      </c>
      <c r="AA6" s="86">
        <f>-COS(AA3)</f>
        <v>1</v>
      </c>
      <c r="AB6" s="86">
        <f>SIN(AA3)</f>
        <v>1.22514845490862E-16</v>
      </c>
    </row>
    <row r="7" spans="1:28" ht="15" customHeight="1" x14ac:dyDescent="0.25">
      <c r="A7" s="1"/>
      <c r="B7" s="34"/>
      <c r="C7" s="33"/>
      <c r="D7" s="33"/>
      <c r="E7" s="33"/>
      <c r="F7" s="33"/>
      <c r="G7" s="466"/>
      <c r="H7" s="409"/>
      <c r="I7" s="454"/>
      <c r="J7" s="396"/>
      <c r="K7" s="397"/>
      <c r="L7" s="402"/>
      <c r="M7" s="396"/>
      <c r="N7" s="403"/>
      <c r="O7" s="402"/>
      <c r="P7" s="396"/>
      <c r="Q7" s="403"/>
      <c r="S7" s="86" t="s">
        <v>2</v>
      </c>
      <c r="T7" s="86">
        <f>G6*PI()</f>
        <v>3.0902799735811599</v>
      </c>
      <c r="W7" s="86" t="s">
        <v>2</v>
      </c>
      <c r="X7" s="86">
        <f>K11*PI()</f>
        <v>3.1415926535897931</v>
      </c>
    </row>
    <row r="8" spans="1:28" ht="15" customHeight="1" x14ac:dyDescent="0.25">
      <c r="A8" s="1"/>
      <c r="B8" s="34"/>
      <c r="C8" s="33"/>
      <c r="D8" s="33"/>
      <c r="E8" s="33"/>
      <c r="F8" s="33"/>
      <c r="G8" s="466"/>
      <c r="H8" s="409"/>
      <c r="I8" s="454"/>
      <c r="J8" s="396"/>
      <c r="K8" s="397"/>
      <c r="L8" s="402"/>
      <c r="M8" s="396"/>
      <c r="N8" s="403"/>
      <c r="O8" s="402"/>
      <c r="P8" s="396"/>
      <c r="Q8" s="403"/>
      <c r="S8" s="86" t="s">
        <v>3</v>
      </c>
      <c r="T8" s="86" t="s">
        <v>4</v>
      </c>
      <c r="U8" s="86" t="s">
        <v>5</v>
      </c>
      <c r="W8" s="86" t="s">
        <v>3</v>
      </c>
      <c r="X8" s="86" t="s">
        <v>4</v>
      </c>
      <c r="Y8" s="86" t="s">
        <v>5</v>
      </c>
    </row>
    <row r="9" spans="1:28" ht="15" customHeight="1" x14ac:dyDescent="0.25">
      <c r="A9" s="1"/>
      <c r="B9" s="34"/>
      <c r="C9" s="33"/>
      <c r="D9" s="33"/>
      <c r="E9" s="33"/>
      <c r="F9" s="33"/>
      <c r="G9" s="466"/>
      <c r="H9" s="409"/>
      <c r="I9" s="454"/>
      <c r="J9" s="396"/>
      <c r="K9" s="397"/>
      <c r="L9" s="402"/>
      <c r="M9" s="396"/>
      <c r="N9" s="403"/>
      <c r="O9" s="402"/>
      <c r="P9" s="396"/>
      <c r="Q9" s="403"/>
      <c r="S9" s="86">
        <v>1</v>
      </c>
      <c r="T9" s="86">
        <v>0</v>
      </c>
      <c r="U9" s="86">
        <v>0</v>
      </c>
      <c r="W9" s="86">
        <v>1</v>
      </c>
      <c r="X9" s="86">
        <v>0</v>
      </c>
      <c r="Y9" s="86">
        <v>0</v>
      </c>
    </row>
    <row r="10" spans="1:28" ht="15.75" customHeight="1" x14ac:dyDescent="0.25">
      <c r="A10" s="1"/>
      <c r="B10" s="34"/>
      <c r="C10" s="33"/>
      <c r="D10" s="33"/>
      <c r="E10" s="33"/>
      <c r="F10" s="33"/>
      <c r="G10" s="466"/>
      <c r="H10" s="409"/>
      <c r="I10" s="454"/>
      <c r="J10" s="396"/>
      <c r="K10" s="397"/>
      <c r="L10" s="402"/>
      <c r="M10" s="396"/>
      <c r="N10" s="403"/>
      <c r="O10" s="404"/>
      <c r="P10" s="398"/>
      <c r="Q10" s="405"/>
      <c r="S10" s="86">
        <v>2</v>
      </c>
      <c r="T10" s="86">
        <f>-COS(T7)</f>
        <v>0.99868379326991019</v>
      </c>
      <c r="U10" s="86">
        <f>SIN(T7)</f>
        <v>5.1290165334334246E-2</v>
      </c>
      <c r="W10" s="86">
        <v>2</v>
      </c>
      <c r="X10" s="86">
        <f>-COS(X7)</f>
        <v>1</v>
      </c>
      <c r="Y10" s="86">
        <f>SIN(X7)</f>
        <v>1.22514845490862E-16</v>
      </c>
    </row>
    <row r="11" spans="1:28" ht="15.75" customHeight="1" x14ac:dyDescent="0.25">
      <c r="A11" s="1"/>
      <c r="B11" s="34"/>
      <c r="C11" s="33"/>
      <c r="D11" s="33"/>
      <c r="E11" s="33"/>
      <c r="F11" s="33"/>
      <c r="G11" s="466"/>
      <c r="H11" s="409"/>
      <c r="I11" s="468" t="s">
        <v>78</v>
      </c>
      <c r="J11" s="413"/>
      <c r="K11" s="35">
        <v>1</v>
      </c>
      <c r="L11" s="430" t="s">
        <v>78</v>
      </c>
      <c r="M11" s="413"/>
      <c r="N11" s="93">
        <v>0.95099999999999996</v>
      </c>
      <c r="O11" s="430" t="s">
        <v>78</v>
      </c>
      <c r="P11" s="413"/>
      <c r="Q11" s="36">
        <v>1</v>
      </c>
    </row>
    <row r="12" spans="1:28" ht="15.75" customHeight="1" x14ac:dyDescent="0.25">
      <c r="A12" s="1"/>
      <c r="B12" s="34"/>
      <c r="C12" s="33"/>
      <c r="D12" s="33"/>
      <c r="E12" s="33"/>
      <c r="F12" s="33"/>
      <c r="G12" s="466"/>
      <c r="H12" s="409"/>
      <c r="I12" s="414"/>
      <c r="J12" s="368"/>
      <c r="K12" s="415"/>
      <c r="L12" s="367"/>
      <c r="M12" s="368"/>
      <c r="N12" s="369"/>
      <c r="O12" s="367"/>
      <c r="P12" s="368"/>
      <c r="Q12" s="369"/>
    </row>
    <row r="13" spans="1:28" ht="15.75" customHeight="1" thickBot="1" x14ac:dyDescent="0.3">
      <c r="A13" s="1"/>
      <c r="B13" s="41"/>
      <c r="C13" s="42"/>
      <c r="D13" s="42"/>
      <c r="E13" s="42"/>
      <c r="F13" s="42"/>
      <c r="G13" s="467"/>
      <c r="H13" s="411"/>
      <c r="I13" s="416"/>
      <c r="J13" s="371"/>
      <c r="K13" s="417"/>
      <c r="L13" s="370"/>
      <c r="M13" s="371"/>
      <c r="N13" s="372"/>
      <c r="O13" s="370"/>
      <c r="P13" s="371"/>
      <c r="Q13" s="372"/>
    </row>
    <row r="14" spans="1:28" ht="15.75" thickTop="1" x14ac:dyDescent="0.25"/>
  </sheetData>
  <sheetProtection password="947C" sheet="1" objects="1" scenarios="1"/>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Q30"/>
  <sheetViews>
    <sheetView showRowColHeaders="0" zoomScale="90" zoomScaleNormal="90" workbookViewId="0"/>
  </sheetViews>
  <sheetFormatPr baseColWidth="10" defaultRowHeight="15" x14ac:dyDescent="0.25"/>
  <cols>
    <col min="1" max="1" width="4.7109375" style="1" customWidth="1"/>
    <col min="2" max="15" width="11.42578125" style="1"/>
    <col min="16" max="16" width="5.42578125" style="1" customWidth="1"/>
    <col min="17" max="17" width="17.7109375" style="1" customWidth="1"/>
    <col min="18" max="16384" width="11.42578125" style="1"/>
  </cols>
  <sheetData>
    <row r="1" spans="2:17" ht="15.75" thickTop="1" x14ac:dyDescent="0.25">
      <c r="B1" s="55"/>
      <c r="C1" s="56"/>
      <c r="D1" s="56"/>
      <c r="E1" s="56"/>
      <c r="F1" s="56"/>
      <c r="G1" s="56"/>
      <c r="H1" s="56"/>
      <c r="I1" s="56"/>
      <c r="J1" s="56"/>
      <c r="K1" s="56"/>
      <c r="L1" s="56"/>
      <c r="M1" s="56"/>
      <c r="N1" s="56"/>
      <c r="O1" s="56"/>
      <c r="P1" s="56"/>
      <c r="Q1" s="57"/>
    </row>
    <row r="2" spans="2:17" x14ac:dyDescent="0.25">
      <c r="B2" s="58"/>
      <c r="C2" s="6"/>
      <c r="D2" s="6"/>
      <c r="E2" s="6"/>
      <c r="F2" s="6"/>
      <c r="G2" s="6"/>
      <c r="H2" s="6"/>
      <c r="I2" s="6"/>
      <c r="J2" s="6"/>
      <c r="K2" s="6"/>
      <c r="L2" s="6"/>
      <c r="M2" s="6"/>
      <c r="N2" s="6"/>
      <c r="O2" s="6"/>
      <c r="P2" s="6"/>
      <c r="Q2" s="59"/>
    </row>
    <row r="3" spans="2:17" x14ac:dyDescent="0.25">
      <c r="B3" s="58"/>
      <c r="C3" s="6"/>
      <c r="D3" s="6"/>
      <c r="E3" s="6"/>
      <c r="F3" s="6"/>
      <c r="G3" s="6"/>
      <c r="H3" s="6"/>
      <c r="I3" s="6"/>
      <c r="J3" s="6"/>
      <c r="K3" s="6"/>
      <c r="L3" s="6"/>
      <c r="M3" s="6"/>
      <c r="N3" s="6"/>
      <c r="O3" s="6"/>
      <c r="P3" s="6"/>
      <c r="Q3" s="59"/>
    </row>
    <row r="4" spans="2:17" x14ac:dyDescent="0.25">
      <c r="B4" s="58"/>
      <c r="C4" s="6"/>
      <c r="D4" s="6"/>
      <c r="E4" s="6"/>
      <c r="F4" s="6"/>
      <c r="G4" s="6"/>
      <c r="H4" s="6"/>
      <c r="I4" s="6"/>
      <c r="J4" s="6"/>
      <c r="K4" s="6"/>
      <c r="L4" s="6"/>
      <c r="M4" s="6"/>
      <c r="N4" s="6"/>
      <c r="O4" s="6"/>
      <c r="P4" s="6"/>
      <c r="Q4" s="59"/>
    </row>
    <row r="5" spans="2:17" x14ac:dyDescent="0.25">
      <c r="B5" s="58"/>
      <c r="C5" s="6"/>
      <c r="D5" s="6"/>
      <c r="E5" s="6"/>
      <c r="F5" s="6"/>
      <c r="G5" s="6"/>
      <c r="H5" s="6"/>
      <c r="I5" s="6"/>
      <c r="J5" s="6"/>
      <c r="K5" s="6"/>
      <c r="L5" s="6"/>
      <c r="M5" s="6"/>
      <c r="N5" s="6"/>
      <c r="O5" s="6"/>
      <c r="P5" s="6"/>
      <c r="Q5" s="59"/>
    </row>
    <row r="6" spans="2:17" x14ac:dyDescent="0.25">
      <c r="B6" s="58"/>
      <c r="C6" s="6"/>
      <c r="D6" s="60"/>
      <c r="E6" s="60"/>
      <c r="F6" s="60"/>
      <c r="G6" s="60"/>
      <c r="H6" s="60"/>
      <c r="I6" s="60"/>
      <c r="J6" s="60"/>
      <c r="K6" s="60"/>
      <c r="L6" s="60"/>
      <c r="M6" s="6"/>
      <c r="N6" s="6"/>
      <c r="O6" s="6"/>
      <c r="P6" s="6"/>
      <c r="Q6" s="59"/>
    </row>
    <row r="7" spans="2:17" x14ac:dyDescent="0.25">
      <c r="B7" s="58"/>
      <c r="C7" s="6"/>
      <c r="D7" s="60"/>
      <c r="E7" s="60"/>
      <c r="F7" s="60"/>
      <c r="G7" s="60"/>
      <c r="H7" s="60"/>
      <c r="I7" s="60"/>
      <c r="J7" s="60"/>
      <c r="K7" s="60"/>
      <c r="L7" s="60"/>
      <c r="M7" s="6"/>
      <c r="N7" s="6"/>
      <c r="O7" s="6"/>
      <c r="P7" s="6"/>
      <c r="Q7" s="59"/>
    </row>
    <row r="8" spans="2:17" x14ac:dyDescent="0.25">
      <c r="B8" s="58"/>
      <c r="C8" s="6"/>
      <c r="D8" s="60"/>
      <c r="E8" s="60"/>
      <c r="F8" s="60"/>
      <c r="G8" s="60"/>
      <c r="H8" s="60"/>
      <c r="I8" s="60"/>
      <c r="J8" s="60"/>
      <c r="K8" s="60"/>
      <c r="L8" s="60"/>
      <c r="M8" s="6"/>
      <c r="N8" s="6"/>
      <c r="O8" s="6"/>
      <c r="P8" s="6"/>
      <c r="Q8" s="59"/>
    </row>
    <row r="9" spans="2:17" x14ac:dyDescent="0.25">
      <c r="B9" s="58"/>
      <c r="C9" s="6"/>
      <c r="D9" s="6"/>
      <c r="E9" s="6"/>
      <c r="F9" s="6"/>
      <c r="G9" s="6"/>
      <c r="H9" s="6"/>
      <c r="I9" s="6"/>
      <c r="J9" s="6"/>
      <c r="K9" s="6"/>
      <c r="L9" s="6"/>
      <c r="M9" s="6"/>
      <c r="N9" s="6"/>
      <c r="O9" s="6"/>
      <c r="P9" s="6"/>
      <c r="Q9" s="59"/>
    </row>
    <row r="10" spans="2:17" x14ac:dyDescent="0.25">
      <c r="B10" s="58"/>
      <c r="C10" s="6"/>
      <c r="D10" s="6"/>
      <c r="E10" s="6"/>
      <c r="F10" s="6"/>
      <c r="G10" s="6"/>
      <c r="H10" s="6"/>
      <c r="I10" s="6"/>
      <c r="J10" s="6"/>
      <c r="K10" s="6"/>
      <c r="L10" s="6"/>
      <c r="M10" s="6"/>
      <c r="N10" s="6"/>
      <c r="O10" s="6"/>
      <c r="P10" s="6"/>
      <c r="Q10" s="59"/>
    </row>
    <row r="11" spans="2:17" x14ac:dyDescent="0.25">
      <c r="B11" s="58"/>
      <c r="C11" s="6"/>
      <c r="D11" s="6"/>
      <c r="E11" s="6"/>
      <c r="F11" s="6"/>
      <c r="G11" s="6"/>
      <c r="H11" s="6"/>
      <c r="I11" s="6"/>
      <c r="J11" s="6"/>
      <c r="K11" s="6"/>
      <c r="L11" s="6"/>
      <c r="M11" s="6"/>
      <c r="N11" s="6"/>
      <c r="O11" s="6"/>
      <c r="P11" s="6"/>
      <c r="Q11" s="59"/>
    </row>
    <row r="12" spans="2:17" ht="15.75" customHeight="1" x14ac:dyDescent="0.25">
      <c r="B12" s="58"/>
      <c r="C12" s="6"/>
      <c r="D12" s="6"/>
      <c r="E12" s="6"/>
      <c r="F12" s="6"/>
      <c r="G12" s="6"/>
      <c r="H12" s="305" t="s">
        <v>75</v>
      </c>
      <c r="I12" s="306"/>
      <c r="J12" s="306"/>
      <c r="K12" s="306"/>
      <c r="L12" s="306"/>
      <c r="M12" s="306"/>
      <c r="N12" s="306"/>
      <c r="O12" s="306"/>
      <c r="P12" s="307"/>
      <c r="Q12" s="59"/>
    </row>
    <row r="13" spans="2:17" ht="15.75" thickBot="1" x14ac:dyDescent="0.3">
      <c r="B13" s="58"/>
      <c r="C13" s="65"/>
      <c r="D13" s="66"/>
      <c r="E13" s="66"/>
      <c r="F13" s="66"/>
      <c r="G13" s="66"/>
      <c r="H13" s="66"/>
      <c r="I13" s="66"/>
      <c r="J13" s="66"/>
      <c r="K13" s="66"/>
      <c r="L13" s="66"/>
      <c r="M13" s="66"/>
      <c r="N13" s="26"/>
      <c r="O13" s="26"/>
      <c r="P13" s="27"/>
      <c r="Q13" s="59"/>
    </row>
    <row r="14" spans="2:17" ht="15" customHeight="1" thickTop="1" x14ac:dyDescent="0.25">
      <c r="B14" s="58"/>
      <c r="C14" s="28"/>
      <c r="D14" s="6"/>
      <c r="E14" s="6"/>
      <c r="F14" s="6"/>
      <c r="G14" s="308" t="s">
        <v>71</v>
      </c>
      <c r="H14" s="309"/>
      <c r="I14" s="309"/>
      <c r="J14" s="309"/>
      <c r="K14" s="309"/>
      <c r="L14" s="309"/>
      <c r="M14" s="309"/>
      <c r="N14" s="309"/>
      <c r="O14" s="310"/>
      <c r="P14" s="68"/>
      <c r="Q14" s="59"/>
    </row>
    <row r="15" spans="2:17" ht="15.75" thickBot="1" x14ac:dyDescent="0.3">
      <c r="B15" s="58"/>
      <c r="C15" s="28"/>
      <c r="D15" s="6"/>
      <c r="E15" s="6"/>
      <c r="F15" s="6"/>
      <c r="G15" s="311"/>
      <c r="H15" s="312"/>
      <c r="I15" s="312"/>
      <c r="J15" s="312"/>
      <c r="K15" s="312"/>
      <c r="L15" s="312"/>
      <c r="M15" s="312"/>
      <c r="N15" s="312"/>
      <c r="O15" s="313"/>
      <c r="P15" s="68"/>
      <c r="Q15" s="59"/>
    </row>
    <row r="16" spans="2:17" ht="15" customHeight="1" thickTop="1" x14ac:dyDescent="0.25">
      <c r="B16" s="58"/>
      <c r="C16" s="67"/>
      <c r="D16" s="64"/>
      <c r="E16" s="64"/>
      <c r="F16" s="64"/>
      <c r="G16" s="64"/>
      <c r="H16" s="64"/>
      <c r="I16" s="64"/>
      <c r="J16" s="64"/>
      <c r="K16" s="64"/>
      <c r="L16" s="64"/>
      <c r="M16" s="64"/>
      <c r="N16" s="64"/>
      <c r="O16" s="6"/>
      <c r="P16" s="29"/>
      <c r="Q16" s="59"/>
    </row>
    <row r="17" spans="2:17" ht="15" customHeight="1" thickBot="1" x14ac:dyDescent="0.3">
      <c r="B17" s="58"/>
      <c r="C17" s="67"/>
      <c r="D17" s="64"/>
      <c r="E17" s="64"/>
      <c r="F17" s="64"/>
      <c r="G17" s="64"/>
      <c r="H17" s="6"/>
      <c r="I17" s="64"/>
      <c r="J17" s="64"/>
      <c r="K17" s="64"/>
      <c r="L17" s="64"/>
      <c r="M17" s="64"/>
      <c r="N17" s="6"/>
      <c r="O17" s="6"/>
      <c r="P17" s="29"/>
      <c r="Q17" s="59"/>
    </row>
    <row r="18" spans="2:17" ht="15" customHeight="1" thickTop="1" x14ac:dyDescent="0.25">
      <c r="B18" s="58"/>
      <c r="C18" s="67"/>
      <c r="D18" s="64"/>
      <c r="E18" s="64"/>
      <c r="F18" s="64"/>
      <c r="G18" s="287" t="s">
        <v>72</v>
      </c>
      <c r="H18" s="288"/>
      <c r="I18" s="288"/>
      <c r="J18" s="288"/>
      <c r="K18" s="288"/>
      <c r="L18" s="288"/>
      <c r="M18" s="288"/>
      <c r="N18" s="288"/>
      <c r="O18" s="289"/>
      <c r="P18" s="29"/>
      <c r="Q18" s="59"/>
    </row>
    <row r="19" spans="2:17" ht="15.75" customHeight="1" thickBot="1" x14ac:dyDescent="0.3">
      <c r="B19" s="58"/>
      <c r="C19" s="67"/>
      <c r="D19" s="64"/>
      <c r="E19" s="64"/>
      <c r="F19" s="64"/>
      <c r="G19" s="290"/>
      <c r="H19" s="291"/>
      <c r="I19" s="291"/>
      <c r="J19" s="291"/>
      <c r="K19" s="291"/>
      <c r="L19" s="291"/>
      <c r="M19" s="291"/>
      <c r="N19" s="291"/>
      <c r="O19" s="292"/>
      <c r="P19" s="29"/>
      <c r="Q19" s="59"/>
    </row>
    <row r="20" spans="2:17" ht="15" customHeight="1" thickTop="1" x14ac:dyDescent="0.25">
      <c r="B20" s="58"/>
      <c r="C20" s="67"/>
      <c r="D20" s="64"/>
      <c r="E20" s="64"/>
      <c r="F20" s="64"/>
      <c r="G20" s="64"/>
      <c r="H20" s="6"/>
      <c r="I20" s="64"/>
      <c r="J20" s="64"/>
      <c r="K20" s="64"/>
      <c r="L20" s="64"/>
      <c r="M20" s="64"/>
      <c r="N20" s="6"/>
      <c r="O20" s="6"/>
      <c r="P20" s="29"/>
      <c r="Q20" s="59"/>
    </row>
    <row r="21" spans="2:17" ht="15" customHeight="1" thickBot="1" x14ac:dyDescent="0.3">
      <c r="B21" s="58"/>
      <c r="C21" s="67"/>
      <c r="D21" s="64"/>
      <c r="E21" s="64"/>
      <c r="F21" s="64"/>
      <c r="G21" s="64"/>
      <c r="H21" s="6"/>
      <c r="I21" s="64"/>
      <c r="J21" s="64"/>
      <c r="K21" s="64"/>
      <c r="L21" s="64"/>
      <c r="M21" s="64"/>
      <c r="N21" s="6"/>
      <c r="O21" s="6"/>
      <c r="P21" s="29"/>
      <c r="Q21" s="59"/>
    </row>
    <row r="22" spans="2:17" ht="15.75" thickTop="1" x14ac:dyDescent="0.25">
      <c r="B22" s="58"/>
      <c r="C22" s="28"/>
      <c r="D22" s="6"/>
      <c r="E22" s="6"/>
      <c r="F22" s="6"/>
      <c r="G22" s="293" t="s">
        <v>73</v>
      </c>
      <c r="H22" s="294"/>
      <c r="I22" s="294"/>
      <c r="J22" s="294"/>
      <c r="K22" s="294"/>
      <c r="L22" s="294"/>
      <c r="M22" s="294"/>
      <c r="N22" s="294"/>
      <c r="O22" s="295"/>
      <c r="P22" s="29"/>
      <c r="Q22" s="59"/>
    </row>
    <row r="23" spans="2:17" ht="15.75" thickBot="1" x14ac:dyDescent="0.3">
      <c r="B23" s="58"/>
      <c r="C23" s="28"/>
      <c r="D23" s="6"/>
      <c r="E23" s="6"/>
      <c r="F23" s="6"/>
      <c r="G23" s="296"/>
      <c r="H23" s="297"/>
      <c r="I23" s="297"/>
      <c r="J23" s="297"/>
      <c r="K23" s="297"/>
      <c r="L23" s="297"/>
      <c r="M23" s="297"/>
      <c r="N23" s="297"/>
      <c r="O23" s="298"/>
      <c r="P23" s="29"/>
      <c r="Q23" s="59"/>
    </row>
    <row r="24" spans="2:17" ht="15.75" thickTop="1" x14ac:dyDescent="0.25">
      <c r="B24" s="58"/>
      <c r="C24" s="28"/>
      <c r="D24" s="6"/>
      <c r="E24" s="6"/>
      <c r="F24" s="6"/>
      <c r="G24" s="6"/>
      <c r="H24" s="6"/>
      <c r="I24" s="6"/>
      <c r="J24" s="6"/>
      <c r="K24" s="6"/>
      <c r="L24" s="6"/>
      <c r="M24" s="6"/>
      <c r="N24" s="6"/>
      <c r="O24" s="6"/>
      <c r="P24" s="29"/>
      <c r="Q24" s="59"/>
    </row>
    <row r="25" spans="2:17" ht="15.75" thickBot="1" x14ac:dyDescent="0.3">
      <c r="B25" s="58"/>
      <c r="C25" s="28"/>
      <c r="D25" s="6"/>
      <c r="E25" s="6"/>
      <c r="F25" s="6"/>
      <c r="G25" s="6"/>
      <c r="H25" s="6"/>
      <c r="I25" s="6"/>
      <c r="J25" s="6"/>
      <c r="K25" s="6"/>
      <c r="L25" s="6"/>
      <c r="M25" s="6"/>
      <c r="N25" s="6"/>
      <c r="O25" s="6"/>
      <c r="P25" s="29"/>
      <c r="Q25" s="59"/>
    </row>
    <row r="26" spans="2:17" ht="15.75" thickTop="1" x14ac:dyDescent="0.25">
      <c r="B26" s="58"/>
      <c r="C26" s="28"/>
      <c r="D26" s="6"/>
      <c r="E26" s="6"/>
      <c r="F26" s="6"/>
      <c r="G26" s="299" t="s">
        <v>74</v>
      </c>
      <c r="H26" s="300"/>
      <c r="I26" s="300"/>
      <c r="J26" s="300"/>
      <c r="K26" s="300"/>
      <c r="L26" s="300"/>
      <c r="M26" s="300"/>
      <c r="N26" s="300"/>
      <c r="O26" s="301"/>
      <c r="P26" s="29"/>
      <c r="Q26" s="59"/>
    </row>
    <row r="27" spans="2:17" ht="15.75" thickBot="1" x14ac:dyDescent="0.3">
      <c r="B27" s="58"/>
      <c r="C27" s="28"/>
      <c r="D27" s="6"/>
      <c r="E27" s="6"/>
      <c r="F27" s="6"/>
      <c r="G27" s="302"/>
      <c r="H27" s="303"/>
      <c r="I27" s="303"/>
      <c r="J27" s="303"/>
      <c r="K27" s="303"/>
      <c r="L27" s="303"/>
      <c r="M27" s="303"/>
      <c r="N27" s="303"/>
      <c r="O27" s="304"/>
      <c r="P27" s="29"/>
      <c r="Q27" s="59"/>
    </row>
    <row r="28" spans="2:17" ht="15.75" thickTop="1" x14ac:dyDescent="0.25">
      <c r="B28" s="58"/>
      <c r="C28" s="30"/>
      <c r="D28" s="31"/>
      <c r="E28" s="31"/>
      <c r="F28" s="31"/>
      <c r="G28" s="31"/>
      <c r="H28" s="31"/>
      <c r="I28" s="31"/>
      <c r="J28" s="31"/>
      <c r="K28" s="31"/>
      <c r="L28" s="31"/>
      <c r="M28" s="31"/>
      <c r="N28" s="31"/>
      <c r="O28" s="31"/>
      <c r="P28" s="32"/>
      <c r="Q28" s="59"/>
    </row>
    <row r="29" spans="2:17" ht="15.75" thickBot="1" x14ac:dyDescent="0.3">
      <c r="B29" s="61"/>
      <c r="C29" s="62"/>
      <c r="D29" s="62"/>
      <c r="E29" s="62"/>
      <c r="F29" s="62"/>
      <c r="G29" s="62"/>
      <c r="H29" s="62"/>
      <c r="I29" s="62"/>
      <c r="J29" s="62"/>
      <c r="K29" s="62"/>
      <c r="L29" s="62"/>
      <c r="M29" s="62"/>
      <c r="N29" s="62"/>
      <c r="O29" s="62"/>
      <c r="P29" s="62"/>
      <c r="Q29" s="63"/>
    </row>
    <row r="30" spans="2:17" ht="15.75" thickTop="1" x14ac:dyDescent="0.25"/>
  </sheetData>
  <sheetProtection sheet="1" objects="1" scenarios="1"/>
  <mergeCells count="5">
    <mergeCell ref="G18:O19"/>
    <mergeCell ref="G22:O23"/>
    <mergeCell ref="G26:O27"/>
    <mergeCell ref="H12:P12"/>
    <mergeCell ref="G14:O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zoomScale="60" zoomScaleNormal="60" zoomScaleSheetLayoutView="70" workbookViewId="0">
      <selection activeCell="E8" sqref="E8"/>
    </sheetView>
  </sheetViews>
  <sheetFormatPr baseColWidth="10" defaultRowHeight="14.25" x14ac:dyDescent="0.2"/>
  <cols>
    <col min="1" max="1" width="26.5703125" style="94" customWidth="1"/>
    <col min="2" max="2" width="20.7109375" style="94" customWidth="1"/>
    <col min="3" max="3" width="6.7109375" style="259" customWidth="1"/>
    <col min="4" max="4" width="42.7109375" style="94" customWidth="1"/>
    <col min="5" max="5" width="51.5703125" style="94" customWidth="1"/>
    <col min="6" max="6" width="16.7109375" style="260" customWidth="1"/>
    <col min="7" max="7" width="16.85546875" style="260" customWidth="1"/>
    <col min="8" max="8" width="12.28515625" style="261" customWidth="1"/>
    <col min="9" max="9" width="111" style="94" customWidth="1"/>
    <col min="10" max="10" width="22.85546875" style="94" customWidth="1"/>
    <col min="11" max="12" width="22.5703125" style="94" customWidth="1"/>
    <col min="13" max="13" width="25.5703125" style="94" customWidth="1"/>
    <col min="14" max="14" width="20.5703125" style="94" customWidth="1"/>
    <col min="15" max="15" width="11.42578125" style="94"/>
    <col min="16" max="17" width="11.42578125" style="95"/>
    <col min="18" max="18" width="11.42578125" style="96"/>
    <col min="19" max="19" width="11.42578125" style="94"/>
    <col min="20" max="20" width="11.42578125" style="95"/>
    <col min="21" max="30" width="11.42578125" style="94"/>
    <col min="31" max="31" width="0" style="94" hidden="1" customWidth="1"/>
    <col min="32" max="16384" width="11.42578125" style="94"/>
  </cols>
  <sheetData>
    <row r="1" spans="1:31" ht="57" customHeight="1" thickTop="1" thickBot="1" x14ac:dyDescent="0.25">
      <c r="A1" s="352" t="s">
        <v>79</v>
      </c>
      <c r="B1" s="353"/>
      <c r="C1" s="353"/>
      <c r="D1" s="353"/>
      <c r="E1" s="353"/>
      <c r="F1" s="353"/>
      <c r="G1" s="353"/>
      <c r="H1" s="353"/>
      <c r="I1" s="353"/>
      <c r="J1" s="353"/>
      <c r="K1" s="353"/>
      <c r="L1" s="353"/>
      <c r="M1" s="353"/>
      <c r="N1" s="354"/>
    </row>
    <row r="2" spans="1:31" ht="18" customHeight="1" thickTop="1" x14ac:dyDescent="0.2">
      <c r="A2" s="355" t="s">
        <v>80</v>
      </c>
      <c r="B2" s="358" t="s">
        <v>81</v>
      </c>
      <c r="C2" s="358" t="s">
        <v>82</v>
      </c>
      <c r="D2" s="358" t="s">
        <v>83</v>
      </c>
      <c r="E2" s="358" t="s">
        <v>84</v>
      </c>
      <c r="F2" s="361" t="s">
        <v>85</v>
      </c>
      <c r="G2" s="361" t="s">
        <v>86</v>
      </c>
      <c r="H2" s="361" t="s">
        <v>87</v>
      </c>
      <c r="I2" s="358" t="s">
        <v>88</v>
      </c>
      <c r="J2" s="361" t="s">
        <v>89</v>
      </c>
      <c r="K2" s="361" t="s">
        <v>90</v>
      </c>
      <c r="L2" s="361" t="s">
        <v>91</v>
      </c>
      <c r="M2" s="361" t="s">
        <v>92</v>
      </c>
      <c r="N2" s="364" t="s">
        <v>93</v>
      </c>
    </row>
    <row r="3" spans="1:31" ht="18" customHeight="1" x14ac:dyDescent="0.2">
      <c r="A3" s="356"/>
      <c r="B3" s="359"/>
      <c r="C3" s="359"/>
      <c r="D3" s="359"/>
      <c r="E3" s="359"/>
      <c r="F3" s="362"/>
      <c r="G3" s="362"/>
      <c r="H3" s="362"/>
      <c r="I3" s="359"/>
      <c r="J3" s="362"/>
      <c r="K3" s="362"/>
      <c r="L3" s="362"/>
      <c r="M3" s="362"/>
      <c r="N3" s="365"/>
      <c r="AE3" s="90" t="s">
        <v>27</v>
      </c>
    </row>
    <row r="4" spans="1:31" ht="18" customHeight="1" thickBot="1" x14ac:dyDescent="0.25">
      <c r="A4" s="357"/>
      <c r="B4" s="360"/>
      <c r="C4" s="360"/>
      <c r="D4" s="360"/>
      <c r="E4" s="360"/>
      <c r="F4" s="363"/>
      <c r="G4" s="363"/>
      <c r="H4" s="363"/>
      <c r="I4" s="360"/>
      <c r="J4" s="363"/>
      <c r="K4" s="363"/>
      <c r="L4" s="363"/>
      <c r="M4" s="363"/>
      <c r="N4" s="366"/>
      <c r="AE4" s="90" t="s">
        <v>94</v>
      </c>
    </row>
    <row r="5" spans="1:31" ht="143.25" thickTop="1" x14ac:dyDescent="0.2">
      <c r="A5" s="348" t="s">
        <v>95</v>
      </c>
      <c r="B5" s="349" t="s">
        <v>96</v>
      </c>
      <c r="C5" s="97">
        <v>1</v>
      </c>
      <c r="D5" s="98" t="s">
        <v>97</v>
      </c>
      <c r="E5" s="98" t="s">
        <v>98</v>
      </c>
      <c r="F5" s="99" t="s">
        <v>99</v>
      </c>
      <c r="G5" s="100" t="s">
        <v>100</v>
      </c>
      <c r="H5" s="101" t="s">
        <v>32</v>
      </c>
      <c r="I5" s="102" t="s">
        <v>101</v>
      </c>
      <c r="J5" s="102" t="s">
        <v>102</v>
      </c>
      <c r="K5" s="103">
        <v>0.90900000000000003</v>
      </c>
      <c r="L5" s="104">
        <v>0.8</v>
      </c>
      <c r="M5" s="103">
        <v>1.1359999999999999</v>
      </c>
      <c r="N5" s="105" t="s">
        <v>29</v>
      </c>
      <c r="P5" s="95">
        <v>1</v>
      </c>
      <c r="S5" s="106"/>
      <c r="AE5" s="90" t="s">
        <v>103</v>
      </c>
    </row>
    <row r="6" spans="1:31" ht="114" x14ac:dyDescent="0.2">
      <c r="A6" s="343"/>
      <c r="B6" s="350"/>
      <c r="C6" s="107">
        <v>2</v>
      </c>
      <c r="D6" s="108" t="s">
        <v>104</v>
      </c>
      <c r="E6" s="108" t="s">
        <v>105</v>
      </c>
      <c r="F6" s="109" t="s">
        <v>99</v>
      </c>
      <c r="G6" s="107" t="s">
        <v>100</v>
      </c>
      <c r="H6" s="110" t="s">
        <v>32</v>
      </c>
      <c r="I6" s="111" t="s">
        <v>106</v>
      </c>
      <c r="J6" s="111" t="s">
        <v>107</v>
      </c>
      <c r="K6" s="112">
        <v>0.874</v>
      </c>
      <c r="L6" s="113">
        <v>1</v>
      </c>
      <c r="M6" s="112">
        <v>0.874</v>
      </c>
      <c r="N6" s="114" t="s">
        <v>29</v>
      </c>
      <c r="P6" s="95">
        <v>0.874</v>
      </c>
      <c r="R6" s="115">
        <f>(P5+P6+P8+P9)/4</f>
        <v>0.96850000000000003</v>
      </c>
      <c r="S6" s="106"/>
      <c r="AE6" s="90" t="s">
        <v>108</v>
      </c>
    </row>
    <row r="7" spans="1:31" ht="42.75" x14ac:dyDescent="0.2">
      <c r="A7" s="343"/>
      <c r="B7" s="350"/>
      <c r="C7" s="107">
        <v>3</v>
      </c>
      <c r="D7" s="108" t="s">
        <v>109</v>
      </c>
      <c r="E7" s="108" t="s">
        <v>110</v>
      </c>
      <c r="F7" s="109" t="s">
        <v>35</v>
      </c>
      <c r="G7" s="107"/>
      <c r="H7" s="110"/>
      <c r="I7" s="111"/>
      <c r="J7" s="111"/>
      <c r="K7" s="112"/>
      <c r="L7" s="113"/>
      <c r="M7" s="112"/>
      <c r="N7" s="114" t="s">
        <v>29</v>
      </c>
      <c r="Q7" s="116"/>
      <c r="S7" s="117"/>
      <c r="AE7" s="90" t="s">
        <v>28</v>
      </c>
    </row>
    <row r="8" spans="1:31" ht="42.75" x14ac:dyDescent="0.25">
      <c r="A8" s="343"/>
      <c r="B8" s="350"/>
      <c r="C8" s="107">
        <v>4</v>
      </c>
      <c r="D8" s="108" t="s">
        <v>111</v>
      </c>
      <c r="E8" s="108" t="s">
        <v>112</v>
      </c>
      <c r="F8" s="109" t="s">
        <v>99</v>
      </c>
      <c r="G8" s="107" t="s">
        <v>100</v>
      </c>
      <c r="H8" s="110" t="s">
        <v>34</v>
      </c>
      <c r="I8" s="111" t="s">
        <v>113</v>
      </c>
      <c r="J8" s="111" t="s">
        <v>114</v>
      </c>
      <c r="K8" s="112">
        <v>1</v>
      </c>
      <c r="L8" s="113">
        <v>1</v>
      </c>
      <c r="M8" s="112">
        <v>1</v>
      </c>
      <c r="N8" s="114" t="s">
        <v>29</v>
      </c>
      <c r="P8" s="95">
        <v>1</v>
      </c>
      <c r="Q8" s="91"/>
      <c r="S8" s="106"/>
      <c r="AE8" s="90" t="s">
        <v>29</v>
      </c>
    </row>
    <row r="9" spans="1:31" ht="100.5" thickBot="1" x14ac:dyDescent="0.25">
      <c r="A9" s="344"/>
      <c r="B9" s="351"/>
      <c r="C9" s="118">
        <v>5</v>
      </c>
      <c r="D9" s="119" t="s">
        <v>115</v>
      </c>
      <c r="E9" s="119" t="s">
        <v>116</v>
      </c>
      <c r="F9" s="120" t="s">
        <v>99</v>
      </c>
      <c r="G9" s="118" t="s">
        <v>117</v>
      </c>
      <c r="H9" s="121" t="s">
        <v>33</v>
      </c>
      <c r="I9" s="122" t="s">
        <v>118</v>
      </c>
      <c r="J9" s="122" t="s">
        <v>119</v>
      </c>
      <c r="K9" s="123">
        <v>1</v>
      </c>
      <c r="L9" s="124">
        <v>1</v>
      </c>
      <c r="M9" s="123">
        <v>1</v>
      </c>
      <c r="N9" s="125" t="s">
        <v>29</v>
      </c>
      <c r="P9" s="95">
        <v>1</v>
      </c>
      <c r="Q9" s="126"/>
      <c r="S9" s="106"/>
    </row>
    <row r="10" spans="1:31" ht="57" x14ac:dyDescent="0.2">
      <c r="A10" s="342" t="s">
        <v>120</v>
      </c>
      <c r="B10" s="345" t="s">
        <v>96</v>
      </c>
      <c r="C10" s="127">
        <v>6</v>
      </c>
      <c r="D10" s="128" t="s">
        <v>121</v>
      </c>
      <c r="E10" s="128" t="s">
        <v>122</v>
      </c>
      <c r="F10" s="129" t="s">
        <v>99</v>
      </c>
      <c r="G10" s="127" t="s">
        <v>100</v>
      </c>
      <c r="H10" s="130" t="s">
        <v>33</v>
      </c>
      <c r="I10" s="128" t="s">
        <v>351</v>
      </c>
      <c r="J10" s="128" t="s">
        <v>352</v>
      </c>
      <c r="K10" s="131">
        <v>0.98399999999999999</v>
      </c>
      <c r="L10" s="132">
        <v>1</v>
      </c>
      <c r="M10" s="131">
        <v>0.98399999999999999</v>
      </c>
      <c r="N10" s="133" t="s">
        <v>29</v>
      </c>
      <c r="P10" s="95">
        <v>0.98399999999999999</v>
      </c>
      <c r="S10" s="106"/>
    </row>
    <row r="11" spans="1:31" ht="71.25" x14ac:dyDescent="0.2">
      <c r="A11" s="343"/>
      <c r="B11" s="346"/>
      <c r="C11" s="107">
        <v>7</v>
      </c>
      <c r="D11" s="111" t="s">
        <v>123</v>
      </c>
      <c r="E11" s="111" t="s">
        <v>124</v>
      </c>
      <c r="F11" s="109" t="s">
        <v>99</v>
      </c>
      <c r="G11" s="107" t="s">
        <v>100</v>
      </c>
      <c r="H11" s="110" t="s">
        <v>32</v>
      </c>
      <c r="I11" s="111" t="s">
        <v>353</v>
      </c>
      <c r="J11" s="111" t="s">
        <v>125</v>
      </c>
      <c r="K11" s="112">
        <v>1.03</v>
      </c>
      <c r="L11" s="113">
        <v>1</v>
      </c>
      <c r="M11" s="112">
        <v>1.03</v>
      </c>
      <c r="N11" s="114" t="s">
        <v>29</v>
      </c>
      <c r="P11" s="95">
        <v>1</v>
      </c>
      <c r="R11" s="115">
        <f>(P10+P11+P12+P13)/4</f>
        <v>0.98649999999999993</v>
      </c>
      <c r="S11" s="106"/>
    </row>
    <row r="12" spans="1:31" ht="57" x14ac:dyDescent="0.2">
      <c r="A12" s="343"/>
      <c r="B12" s="346"/>
      <c r="C12" s="107">
        <v>8</v>
      </c>
      <c r="D12" s="111" t="s">
        <v>126</v>
      </c>
      <c r="E12" s="111" t="s">
        <v>127</v>
      </c>
      <c r="F12" s="109" t="s">
        <v>99</v>
      </c>
      <c r="G12" s="107" t="s">
        <v>100</v>
      </c>
      <c r="H12" s="110" t="s">
        <v>32</v>
      </c>
      <c r="I12" s="111" t="s">
        <v>354</v>
      </c>
      <c r="J12" s="111" t="s">
        <v>125</v>
      </c>
      <c r="K12" s="112">
        <v>1.0649999999999999</v>
      </c>
      <c r="L12" s="113">
        <v>1</v>
      </c>
      <c r="M12" s="112">
        <v>1.0649999999999999</v>
      </c>
      <c r="N12" s="114" t="s">
        <v>29</v>
      </c>
      <c r="P12" s="95">
        <v>1</v>
      </c>
      <c r="S12" s="106"/>
    </row>
    <row r="13" spans="1:31" ht="129" thickBot="1" x14ac:dyDescent="0.25">
      <c r="A13" s="344"/>
      <c r="B13" s="347"/>
      <c r="C13" s="118">
        <v>9</v>
      </c>
      <c r="D13" s="122" t="s">
        <v>128</v>
      </c>
      <c r="E13" s="122" t="s">
        <v>129</v>
      </c>
      <c r="F13" s="120" t="s">
        <v>99</v>
      </c>
      <c r="G13" s="118" t="s">
        <v>100</v>
      </c>
      <c r="H13" s="121" t="s">
        <v>32</v>
      </c>
      <c r="I13" s="122" t="s">
        <v>355</v>
      </c>
      <c r="J13" s="122" t="s">
        <v>356</v>
      </c>
      <c r="K13" s="123">
        <v>0.96199999999999997</v>
      </c>
      <c r="L13" s="124">
        <v>1</v>
      </c>
      <c r="M13" s="123">
        <v>0.96199999999999997</v>
      </c>
      <c r="N13" s="125" t="s">
        <v>29</v>
      </c>
      <c r="P13" s="95">
        <v>0.96199999999999997</v>
      </c>
      <c r="S13" s="106"/>
    </row>
    <row r="14" spans="1:31" ht="342" x14ac:dyDescent="0.2">
      <c r="A14" s="333" t="s">
        <v>130</v>
      </c>
      <c r="B14" s="336" t="s">
        <v>96</v>
      </c>
      <c r="C14" s="134">
        <v>10</v>
      </c>
      <c r="D14" s="135" t="s">
        <v>131</v>
      </c>
      <c r="E14" s="135" t="s">
        <v>132</v>
      </c>
      <c r="F14" s="136"/>
      <c r="G14" s="137"/>
      <c r="H14" s="138"/>
      <c r="I14" s="135" t="s">
        <v>387</v>
      </c>
      <c r="J14" s="135"/>
      <c r="K14" s="139">
        <v>1</v>
      </c>
      <c r="L14" s="140">
        <v>1</v>
      </c>
      <c r="M14" s="139">
        <v>1</v>
      </c>
      <c r="N14" s="141"/>
      <c r="Q14" s="95">
        <f>(M14+M15)/2</f>
        <v>1</v>
      </c>
      <c r="S14" s="106"/>
    </row>
    <row r="15" spans="1:31" ht="34.5" customHeight="1" thickBot="1" x14ac:dyDescent="0.25">
      <c r="A15" s="335"/>
      <c r="B15" s="338"/>
      <c r="C15" s="142">
        <v>11</v>
      </c>
      <c r="D15" s="143" t="s">
        <v>133</v>
      </c>
      <c r="E15" s="143" t="s">
        <v>134</v>
      </c>
      <c r="F15" s="144"/>
      <c r="G15" s="142"/>
      <c r="H15" s="145"/>
      <c r="I15" s="143"/>
      <c r="J15" s="143"/>
      <c r="K15" s="146">
        <v>1</v>
      </c>
      <c r="L15" s="147">
        <v>1</v>
      </c>
      <c r="M15" s="146">
        <v>1</v>
      </c>
      <c r="N15" s="148"/>
      <c r="S15" s="106"/>
    </row>
    <row r="16" spans="1:31" ht="128.25" x14ac:dyDescent="0.2">
      <c r="A16" s="333" t="s">
        <v>135</v>
      </c>
      <c r="B16" s="336" t="s">
        <v>96</v>
      </c>
      <c r="C16" s="134">
        <v>12</v>
      </c>
      <c r="D16" s="135" t="s">
        <v>136</v>
      </c>
      <c r="E16" s="135" t="s">
        <v>137</v>
      </c>
      <c r="F16" s="136"/>
      <c r="G16" s="137"/>
      <c r="H16" s="138"/>
      <c r="I16" s="135" t="s">
        <v>384</v>
      </c>
      <c r="J16" s="135" t="s">
        <v>383</v>
      </c>
      <c r="K16" s="139">
        <v>1</v>
      </c>
      <c r="L16" s="140">
        <v>1</v>
      </c>
      <c r="M16" s="139">
        <v>1</v>
      </c>
      <c r="N16" s="141"/>
      <c r="S16" s="106"/>
    </row>
    <row r="17" spans="1:33" ht="128.25" x14ac:dyDescent="0.2">
      <c r="A17" s="334"/>
      <c r="B17" s="337"/>
      <c r="C17" s="149">
        <v>13</v>
      </c>
      <c r="D17" s="150" t="s">
        <v>138</v>
      </c>
      <c r="E17" s="150" t="s">
        <v>139</v>
      </c>
      <c r="F17" s="151"/>
      <c r="G17" s="149"/>
      <c r="H17" s="152"/>
      <c r="I17" s="150" t="s">
        <v>384</v>
      </c>
      <c r="J17" s="150" t="s">
        <v>383</v>
      </c>
      <c r="K17" s="153">
        <v>1</v>
      </c>
      <c r="L17" s="154">
        <v>1</v>
      </c>
      <c r="M17" s="153">
        <v>1</v>
      </c>
      <c r="N17" s="155"/>
      <c r="R17" s="115">
        <f>(M16+M17+M18)/3</f>
        <v>0.95566666666666666</v>
      </c>
      <c r="S17" s="106"/>
    </row>
    <row r="18" spans="1:33" ht="29.25" thickBot="1" x14ac:dyDescent="0.25">
      <c r="A18" s="335"/>
      <c r="B18" s="338"/>
      <c r="C18" s="142">
        <v>14</v>
      </c>
      <c r="D18" s="143" t="s">
        <v>140</v>
      </c>
      <c r="E18" s="143" t="s">
        <v>141</v>
      </c>
      <c r="F18" s="144"/>
      <c r="G18" s="142"/>
      <c r="H18" s="145"/>
      <c r="I18" s="143"/>
      <c r="J18" s="143"/>
      <c r="K18" s="146">
        <v>0.86699999999999999</v>
      </c>
      <c r="L18" s="147">
        <v>1</v>
      </c>
      <c r="M18" s="146">
        <v>0.86699999999999999</v>
      </c>
      <c r="N18" s="148"/>
    </row>
    <row r="19" spans="1:33" ht="71.25" x14ac:dyDescent="0.2">
      <c r="A19" s="333" t="s">
        <v>142</v>
      </c>
      <c r="B19" s="336" t="s">
        <v>143</v>
      </c>
      <c r="C19" s="134">
        <v>15</v>
      </c>
      <c r="D19" s="135" t="s">
        <v>36</v>
      </c>
      <c r="E19" s="135" t="s">
        <v>144</v>
      </c>
      <c r="F19" s="136" t="s">
        <v>99</v>
      </c>
      <c r="G19" s="137" t="s">
        <v>117</v>
      </c>
      <c r="H19" s="138" t="s">
        <v>33</v>
      </c>
      <c r="I19" s="135" t="s">
        <v>145</v>
      </c>
      <c r="J19" s="135" t="s">
        <v>146</v>
      </c>
      <c r="K19" s="139">
        <v>1</v>
      </c>
      <c r="L19" s="140">
        <v>1</v>
      </c>
      <c r="M19" s="139">
        <v>1</v>
      </c>
      <c r="N19" s="141" t="s">
        <v>27</v>
      </c>
      <c r="Q19" s="95">
        <v>1</v>
      </c>
      <c r="S19" s="106"/>
    </row>
    <row r="20" spans="1:33" ht="71.25" x14ac:dyDescent="0.2">
      <c r="A20" s="334"/>
      <c r="B20" s="337"/>
      <c r="C20" s="149">
        <v>16</v>
      </c>
      <c r="D20" s="150" t="s">
        <v>37</v>
      </c>
      <c r="E20" s="150" t="s">
        <v>147</v>
      </c>
      <c r="F20" s="151" t="s">
        <v>99</v>
      </c>
      <c r="G20" s="149" t="s">
        <v>117</v>
      </c>
      <c r="H20" s="152" t="s">
        <v>33</v>
      </c>
      <c r="I20" s="150" t="s">
        <v>357</v>
      </c>
      <c r="J20" s="150" t="s">
        <v>148</v>
      </c>
      <c r="K20" s="153">
        <v>1</v>
      </c>
      <c r="L20" s="154">
        <v>1</v>
      </c>
      <c r="M20" s="153">
        <v>1</v>
      </c>
      <c r="N20" s="155" t="s">
        <v>27</v>
      </c>
      <c r="Q20" s="95">
        <v>1</v>
      </c>
      <c r="R20" s="115">
        <f>(Q19+Q20+Q21)/3</f>
        <v>0.86166666666666669</v>
      </c>
      <c r="S20" s="106"/>
    </row>
    <row r="21" spans="1:33" ht="72" thickBot="1" x14ac:dyDescent="0.25">
      <c r="A21" s="334"/>
      <c r="B21" s="339"/>
      <c r="C21" s="156">
        <v>17</v>
      </c>
      <c r="D21" s="157" t="s">
        <v>38</v>
      </c>
      <c r="E21" s="157" t="s">
        <v>149</v>
      </c>
      <c r="F21" s="158" t="s">
        <v>99</v>
      </c>
      <c r="G21" s="156" t="s">
        <v>100</v>
      </c>
      <c r="H21" s="159" t="s">
        <v>33</v>
      </c>
      <c r="I21" s="157" t="s">
        <v>150</v>
      </c>
      <c r="J21" s="157" t="s">
        <v>146</v>
      </c>
      <c r="K21" s="160">
        <v>0.58499999999999996</v>
      </c>
      <c r="L21" s="161">
        <v>1</v>
      </c>
      <c r="M21" s="160">
        <v>0.58499999999999996</v>
      </c>
      <c r="N21" s="162" t="s">
        <v>27</v>
      </c>
      <c r="Q21" s="95">
        <v>0.58499999999999996</v>
      </c>
      <c r="S21" s="106"/>
      <c r="U21" s="163">
        <f>(R20+R30+R22)/3</f>
        <v>0.91962222222222234</v>
      </c>
      <c r="Y21" s="94">
        <f>(86.2+100+83.1)/3</f>
        <v>89.766666666666652</v>
      </c>
      <c r="AB21" s="163">
        <v>0.97</v>
      </c>
      <c r="AC21" s="163">
        <v>0.96</v>
      </c>
      <c r="AD21" s="163">
        <f>(AB21+AC21)/2</f>
        <v>0.96499999999999997</v>
      </c>
      <c r="AE21" s="163"/>
      <c r="AF21" s="163"/>
    </row>
    <row r="22" spans="1:33" ht="254.25" customHeight="1" thickTop="1" x14ac:dyDescent="0.2">
      <c r="A22" s="334"/>
      <c r="B22" s="340" t="s">
        <v>151</v>
      </c>
      <c r="C22" s="164">
        <v>18</v>
      </c>
      <c r="D22" s="165" t="s">
        <v>152</v>
      </c>
      <c r="E22" s="165" t="s">
        <v>153</v>
      </c>
      <c r="F22" s="166" t="s">
        <v>99</v>
      </c>
      <c r="G22" s="137" t="s">
        <v>117</v>
      </c>
      <c r="H22" s="167" t="s">
        <v>33</v>
      </c>
      <c r="I22" s="165" t="s">
        <v>358</v>
      </c>
      <c r="J22" s="165" t="s">
        <v>154</v>
      </c>
      <c r="K22" s="168">
        <v>0.97599999999999998</v>
      </c>
      <c r="L22" s="169">
        <v>1</v>
      </c>
      <c r="M22" s="168">
        <v>0.97599999999999998</v>
      </c>
      <c r="N22" s="170" t="s">
        <v>27</v>
      </c>
      <c r="Q22" s="95">
        <v>0.97599999999999998</v>
      </c>
      <c r="R22" s="171">
        <f>(Q22+Q23+Q25+Q24+Q26)/5</f>
        <v>0.99519999999999997</v>
      </c>
      <c r="S22" s="106"/>
      <c r="AB22" s="163">
        <v>1</v>
      </c>
      <c r="AC22" s="163">
        <v>0.9</v>
      </c>
      <c r="AD22" s="163">
        <v>0.94</v>
      </c>
      <c r="AE22" s="163"/>
      <c r="AF22" s="163">
        <f>(AB22+AC22+AD22)/3</f>
        <v>0.94666666666666666</v>
      </c>
    </row>
    <row r="23" spans="1:33" ht="207" customHeight="1" x14ac:dyDescent="0.2">
      <c r="A23" s="334"/>
      <c r="B23" s="337"/>
      <c r="C23" s="149">
        <v>19</v>
      </c>
      <c r="D23" s="150" t="s">
        <v>155</v>
      </c>
      <c r="E23" s="150" t="s">
        <v>156</v>
      </c>
      <c r="F23" s="151" t="s">
        <v>99</v>
      </c>
      <c r="G23" s="149" t="s">
        <v>117</v>
      </c>
      <c r="H23" s="152" t="s">
        <v>33</v>
      </c>
      <c r="I23" s="150" t="s">
        <v>359</v>
      </c>
      <c r="J23" s="150" t="s">
        <v>157</v>
      </c>
      <c r="K23" s="153">
        <v>1</v>
      </c>
      <c r="L23" s="154">
        <v>1</v>
      </c>
      <c r="M23" s="153">
        <v>1</v>
      </c>
      <c r="N23" s="155" t="s">
        <v>27</v>
      </c>
      <c r="Q23" s="95">
        <v>1</v>
      </c>
      <c r="R23" s="171"/>
      <c r="S23" s="106"/>
      <c r="T23" s="163">
        <v>0.97</v>
      </c>
      <c r="U23" s="163">
        <v>0.95</v>
      </c>
      <c r="V23" s="163">
        <v>0.98</v>
      </c>
      <c r="W23" s="163">
        <v>1</v>
      </c>
      <c r="X23" s="163">
        <f>(T23+U23+V23+W23)/4</f>
        <v>0.97499999999999998</v>
      </c>
      <c r="Y23" s="163">
        <v>1</v>
      </c>
      <c r="Z23" s="163">
        <v>1</v>
      </c>
      <c r="AA23" s="163">
        <v>0.99</v>
      </c>
      <c r="AB23" s="163">
        <v>1</v>
      </c>
      <c r="AC23" s="163">
        <v>0.96</v>
      </c>
      <c r="AD23" s="163">
        <v>0.92</v>
      </c>
      <c r="AE23" s="163"/>
      <c r="AF23" s="163">
        <v>1</v>
      </c>
      <c r="AG23" s="163">
        <f>(Y23+Z23+AA23+AB23+AC23+AD23+AF23)/7</f>
        <v>0.98142857142857143</v>
      </c>
    </row>
    <row r="24" spans="1:33" ht="141" customHeight="1" x14ac:dyDescent="0.2">
      <c r="A24" s="334"/>
      <c r="B24" s="337"/>
      <c r="C24" s="149">
        <v>20</v>
      </c>
      <c r="D24" s="150" t="s">
        <v>158</v>
      </c>
      <c r="E24" s="150" t="s">
        <v>159</v>
      </c>
      <c r="F24" s="151" t="s">
        <v>99</v>
      </c>
      <c r="G24" s="149" t="s">
        <v>100</v>
      </c>
      <c r="H24" s="152" t="s">
        <v>34</v>
      </c>
      <c r="I24" s="150" t="s">
        <v>360</v>
      </c>
      <c r="J24" s="150" t="s">
        <v>160</v>
      </c>
      <c r="K24" s="153">
        <v>1</v>
      </c>
      <c r="L24" s="154">
        <v>1</v>
      </c>
      <c r="M24" s="153">
        <v>1</v>
      </c>
      <c r="N24" s="155" t="s">
        <v>27</v>
      </c>
      <c r="Q24" s="95">
        <v>1</v>
      </c>
      <c r="R24" s="171"/>
      <c r="S24" s="106"/>
    </row>
    <row r="25" spans="1:33" ht="129.75" customHeight="1" x14ac:dyDescent="0.2">
      <c r="A25" s="334"/>
      <c r="B25" s="337"/>
      <c r="C25" s="149">
        <v>21</v>
      </c>
      <c r="D25" s="150" t="s">
        <v>161</v>
      </c>
      <c r="E25" s="150" t="s">
        <v>162</v>
      </c>
      <c r="F25" s="151" t="s">
        <v>99</v>
      </c>
      <c r="G25" s="149" t="s">
        <v>100</v>
      </c>
      <c r="H25" s="152" t="s">
        <v>34</v>
      </c>
      <c r="I25" s="150" t="s">
        <v>361</v>
      </c>
      <c r="J25" s="150" t="s">
        <v>163</v>
      </c>
      <c r="K25" s="153">
        <v>1.667</v>
      </c>
      <c r="L25" s="154">
        <v>1</v>
      </c>
      <c r="M25" s="153">
        <v>1.667</v>
      </c>
      <c r="N25" s="155" t="s">
        <v>27</v>
      </c>
      <c r="Q25" s="95">
        <v>1</v>
      </c>
      <c r="R25" s="171"/>
      <c r="S25" s="106"/>
      <c r="T25" s="95">
        <f>R22</f>
        <v>0.99519999999999997</v>
      </c>
    </row>
    <row r="26" spans="1:33" ht="409.6" thickBot="1" x14ac:dyDescent="0.25">
      <c r="A26" s="334"/>
      <c r="B26" s="339"/>
      <c r="C26" s="156">
        <v>22</v>
      </c>
      <c r="D26" s="157" t="s">
        <v>164</v>
      </c>
      <c r="E26" s="157" t="s">
        <v>165</v>
      </c>
      <c r="F26" s="158" t="s">
        <v>99</v>
      </c>
      <c r="G26" s="156" t="s">
        <v>100</v>
      </c>
      <c r="H26" s="159" t="s">
        <v>34</v>
      </c>
      <c r="I26" s="157" t="s">
        <v>362</v>
      </c>
      <c r="J26" s="157" t="s">
        <v>166</v>
      </c>
      <c r="K26" s="160">
        <v>1</v>
      </c>
      <c r="L26" s="161">
        <v>1</v>
      </c>
      <c r="M26" s="160">
        <v>1</v>
      </c>
      <c r="N26" s="162" t="s">
        <v>27</v>
      </c>
      <c r="Q26" s="95">
        <v>1</v>
      </c>
      <c r="R26" s="171"/>
      <c r="S26" s="106"/>
    </row>
    <row r="27" spans="1:33" ht="47.25" customHeight="1" thickTop="1" x14ac:dyDescent="0.2">
      <c r="A27" s="334"/>
      <c r="B27" s="341" t="s">
        <v>167</v>
      </c>
      <c r="C27" s="137">
        <v>23</v>
      </c>
      <c r="D27" s="172" t="s">
        <v>168</v>
      </c>
      <c r="E27" s="172" t="s">
        <v>169</v>
      </c>
      <c r="F27" s="173" t="s">
        <v>99</v>
      </c>
      <c r="G27" s="137" t="s">
        <v>100</v>
      </c>
      <c r="H27" s="174" t="s">
        <v>33</v>
      </c>
      <c r="I27" s="172" t="s">
        <v>170</v>
      </c>
      <c r="J27" s="172" t="s">
        <v>171</v>
      </c>
      <c r="K27" s="175">
        <v>1</v>
      </c>
      <c r="L27" s="176">
        <v>1</v>
      </c>
      <c r="M27" s="175">
        <v>1</v>
      </c>
      <c r="N27" s="177" t="s">
        <v>108</v>
      </c>
      <c r="P27" s="95">
        <v>1</v>
      </c>
      <c r="S27" s="106"/>
    </row>
    <row r="28" spans="1:33" ht="46.5" customHeight="1" x14ac:dyDescent="0.2">
      <c r="A28" s="334"/>
      <c r="B28" s="337"/>
      <c r="C28" s="149">
        <v>24</v>
      </c>
      <c r="D28" s="150" t="s">
        <v>172</v>
      </c>
      <c r="E28" s="150" t="s">
        <v>173</v>
      </c>
      <c r="F28" s="151" t="s">
        <v>99</v>
      </c>
      <c r="G28" s="149" t="s">
        <v>100</v>
      </c>
      <c r="H28" s="152" t="s">
        <v>33</v>
      </c>
      <c r="I28" s="150" t="s">
        <v>174</v>
      </c>
      <c r="J28" s="150" t="s">
        <v>171</v>
      </c>
      <c r="K28" s="153">
        <v>1</v>
      </c>
      <c r="L28" s="154">
        <v>1</v>
      </c>
      <c r="M28" s="153">
        <v>1</v>
      </c>
      <c r="N28" s="155" t="s">
        <v>108</v>
      </c>
      <c r="P28" s="95">
        <v>1</v>
      </c>
      <c r="S28" s="106"/>
    </row>
    <row r="29" spans="1:33" ht="44.25" customHeight="1" x14ac:dyDescent="0.2">
      <c r="A29" s="334"/>
      <c r="B29" s="337"/>
      <c r="C29" s="149">
        <v>25</v>
      </c>
      <c r="D29" s="150" t="s">
        <v>175</v>
      </c>
      <c r="E29" s="150" t="s">
        <v>176</v>
      </c>
      <c r="F29" s="151" t="s">
        <v>177</v>
      </c>
      <c r="G29" s="149" t="s">
        <v>100</v>
      </c>
      <c r="H29" s="152" t="s">
        <v>31</v>
      </c>
      <c r="I29" s="150"/>
      <c r="J29" s="150" t="s">
        <v>171</v>
      </c>
      <c r="K29" s="153">
        <v>0.93899999999999995</v>
      </c>
      <c r="L29" s="154">
        <v>1</v>
      </c>
      <c r="M29" s="153">
        <v>0.93899999999999995</v>
      </c>
      <c r="N29" s="155" t="s">
        <v>108</v>
      </c>
      <c r="P29" s="95">
        <v>0.93899999999999995</v>
      </c>
      <c r="S29" s="106"/>
    </row>
    <row r="30" spans="1:33" ht="57.75" customHeight="1" x14ac:dyDescent="0.2">
      <c r="A30" s="334"/>
      <c r="B30" s="337"/>
      <c r="C30" s="149">
        <v>26</v>
      </c>
      <c r="D30" s="150" t="s">
        <v>178</v>
      </c>
      <c r="E30" s="150" t="s">
        <v>179</v>
      </c>
      <c r="F30" s="151" t="s">
        <v>99</v>
      </c>
      <c r="G30" s="149" t="s">
        <v>100</v>
      </c>
      <c r="H30" s="152" t="s">
        <v>33</v>
      </c>
      <c r="I30" s="150" t="s">
        <v>180</v>
      </c>
      <c r="J30" s="150" t="s">
        <v>181</v>
      </c>
      <c r="K30" s="153">
        <v>0.78600000000000003</v>
      </c>
      <c r="L30" s="154">
        <v>1</v>
      </c>
      <c r="M30" s="153">
        <v>0.78600000000000003</v>
      </c>
      <c r="N30" s="155" t="s">
        <v>108</v>
      </c>
      <c r="P30" s="95">
        <v>0.48299999999999998</v>
      </c>
      <c r="R30" s="115">
        <f>(P27+P28+P29+P30+P31+P32)/6</f>
        <v>0.90200000000000014</v>
      </c>
      <c r="S30" s="106"/>
    </row>
    <row r="31" spans="1:33" ht="128.25" x14ac:dyDescent="0.2">
      <c r="A31" s="334"/>
      <c r="B31" s="337"/>
      <c r="C31" s="149">
        <v>27</v>
      </c>
      <c r="D31" s="150" t="s">
        <v>182</v>
      </c>
      <c r="E31" s="150" t="s">
        <v>39</v>
      </c>
      <c r="F31" s="151" t="s">
        <v>99</v>
      </c>
      <c r="G31" s="149" t="s">
        <v>100</v>
      </c>
      <c r="H31" s="152" t="s">
        <v>34</v>
      </c>
      <c r="I31" s="150" t="s">
        <v>183</v>
      </c>
      <c r="J31" s="150" t="s">
        <v>181</v>
      </c>
      <c r="K31" s="153">
        <v>1</v>
      </c>
      <c r="L31" s="154">
        <v>1</v>
      </c>
      <c r="M31" s="153">
        <v>1</v>
      </c>
      <c r="N31" s="155" t="s">
        <v>108</v>
      </c>
      <c r="P31" s="95">
        <v>1</v>
      </c>
      <c r="S31" s="106"/>
    </row>
    <row r="32" spans="1:33" ht="129" thickBot="1" x14ac:dyDescent="0.25">
      <c r="A32" s="334"/>
      <c r="B32" s="337"/>
      <c r="C32" s="149">
        <v>28</v>
      </c>
      <c r="D32" s="150" t="s">
        <v>184</v>
      </c>
      <c r="E32" s="150" t="s">
        <v>176</v>
      </c>
      <c r="F32" s="151" t="s">
        <v>99</v>
      </c>
      <c r="G32" s="149" t="s">
        <v>100</v>
      </c>
      <c r="H32" s="152" t="s">
        <v>33</v>
      </c>
      <c r="I32" s="150" t="s">
        <v>185</v>
      </c>
      <c r="J32" s="150" t="s">
        <v>181</v>
      </c>
      <c r="K32" s="153">
        <v>0.99</v>
      </c>
      <c r="L32" s="154">
        <v>1</v>
      </c>
      <c r="M32" s="153">
        <v>0.99</v>
      </c>
      <c r="N32" s="155" t="s">
        <v>108</v>
      </c>
      <c r="P32" s="95">
        <v>0.99</v>
      </c>
    </row>
    <row r="33" spans="1:19" ht="200.25" customHeight="1" x14ac:dyDescent="0.2">
      <c r="A33" s="333" t="s">
        <v>186</v>
      </c>
      <c r="B33" s="336" t="s">
        <v>96</v>
      </c>
      <c r="C33" s="134">
        <v>29</v>
      </c>
      <c r="D33" s="135" t="s">
        <v>187</v>
      </c>
      <c r="E33" s="135" t="s">
        <v>188</v>
      </c>
      <c r="F33" s="136" t="s">
        <v>99</v>
      </c>
      <c r="G33" s="137" t="s">
        <v>100</v>
      </c>
      <c r="H33" s="138" t="s">
        <v>33</v>
      </c>
      <c r="I33" s="135" t="s">
        <v>189</v>
      </c>
      <c r="J33" s="135" t="s">
        <v>190</v>
      </c>
      <c r="K33" s="139">
        <v>1.06</v>
      </c>
      <c r="L33" s="140">
        <v>1</v>
      </c>
      <c r="M33" s="139">
        <v>1.06</v>
      </c>
      <c r="N33" s="141" t="s">
        <v>27</v>
      </c>
      <c r="Q33" s="95">
        <v>1</v>
      </c>
      <c r="S33" s="106"/>
    </row>
    <row r="34" spans="1:19" ht="71.25" x14ac:dyDescent="0.2">
      <c r="A34" s="334"/>
      <c r="B34" s="337"/>
      <c r="C34" s="149">
        <v>30</v>
      </c>
      <c r="D34" s="150" t="s">
        <v>191</v>
      </c>
      <c r="E34" s="150" t="s">
        <v>192</v>
      </c>
      <c r="F34" s="151" t="s">
        <v>99</v>
      </c>
      <c r="G34" s="149" t="s">
        <v>117</v>
      </c>
      <c r="H34" s="152" t="s">
        <v>34</v>
      </c>
      <c r="I34" s="150" t="s">
        <v>193</v>
      </c>
      <c r="J34" s="150" t="s">
        <v>194</v>
      </c>
      <c r="K34" s="153">
        <v>1</v>
      </c>
      <c r="L34" s="154">
        <v>1</v>
      </c>
      <c r="M34" s="153">
        <v>1</v>
      </c>
      <c r="N34" s="155" t="s">
        <v>27</v>
      </c>
      <c r="Q34" s="95">
        <v>1</v>
      </c>
      <c r="S34" s="106"/>
    </row>
    <row r="35" spans="1:19" ht="71.25" x14ac:dyDescent="0.2">
      <c r="A35" s="334"/>
      <c r="B35" s="337"/>
      <c r="C35" s="149">
        <v>31</v>
      </c>
      <c r="D35" s="150" t="s">
        <v>195</v>
      </c>
      <c r="E35" s="150" t="s">
        <v>196</v>
      </c>
      <c r="F35" s="151" t="s">
        <v>99</v>
      </c>
      <c r="G35" s="149" t="s">
        <v>100</v>
      </c>
      <c r="H35" s="152" t="s">
        <v>31</v>
      </c>
      <c r="I35" s="150" t="s">
        <v>363</v>
      </c>
      <c r="J35" s="150" t="s">
        <v>197</v>
      </c>
      <c r="K35" s="153">
        <v>0.92400000000000004</v>
      </c>
      <c r="L35" s="154">
        <v>0.9</v>
      </c>
      <c r="M35" s="153">
        <v>1.0269999999999999</v>
      </c>
      <c r="N35" s="155"/>
      <c r="Q35" s="95">
        <v>1</v>
      </c>
      <c r="R35" s="115">
        <f>(Q33+Q34+Q35+Q36+Q37)/5</f>
        <v>0.95079999999999987</v>
      </c>
    </row>
    <row r="36" spans="1:19" ht="142.5" x14ac:dyDescent="0.2">
      <c r="A36" s="334"/>
      <c r="B36" s="337"/>
      <c r="C36" s="149">
        <v>32</v>
      </c>
      <c r="D36" s="150" t="s">
        <v>198</v>
      </c>
      <c r="E36" s="150" t="s">
        <v>199</v>
      </c>
      <c r="F36" s="151" t="s">
        <v>99</v>
      </c>
      <c r="G36" s="149" t="s">
        <v>100</v>
      </c>
      <c r="H36" s="152" t="s">
        <v>33</v>
      </c>
      <c r="I36" s="150" t="s">
        <v>200</v>
      </c>
      <c r="J36" s="150" t="s">
        <v>201</v>
      </c>
      <c r="K36" s="153">
        <v>1</v>
      </c>
      <c r="L36" s="154">
        <v>1</v>
      </c>
      <c r="M36" s="153">
        <v>1</v>
      </c>
      <c r="N36" s="155" t="s">
        <v>103</v>
      </c>
      <c r="Q36" s="95">
        <v>1</v>
      </c>
      <c r="S36" s="106"/>
    </row>
    <row r="37" spans="1:19" ht="143.25" thickBot="1" x14ac:dyDescent="0.25">
      <c r="A37" s="335"/>
      <c r="B37" s="338"/>
      <c r="C37" s="142">
        <v>33</v>
      </c>
      <c r="D37" s="143" t="s">
        <v>202</v>
      </c>
      <c r="E37" s="143" t="s">
        <v>203</v>
      </c>
      <c r="F37" s="144" t="s">
        <v>99</v>
      </c>
      <c r="G37" s="142" t="s">
        <v>100</v>
      </c>
      <c r="H37" s="145" t="s">
        <v>33</v>
      </c>
      <c r="I37" s="143" t="s">
        <v>364</v>
      </c>
      <c r="J37" s="143" t="s">
        <v>204</v>
      </c>
      <c r="K37" s="146">
        <v>0.754</v>
      </c>
      <c r="L37" s="147">
        <v>1</v>
      </c>
      <c r="M37" s="146">
        <v>0.754</v>
      </c>
      <c r="N37" s="148" t="s">
        <v>103</v>
      </c>
      <c r="Q37" s="95">
        <v>0.754</v>
      </c>
      <c r="S37" s="106"/>
    </row>
    <row r="38" spans="1:19" ht="57.75" customHeight="1" x14ac:dyDescent="0.2">
      <c r="A38" s="318" t="s">
        <v>205</v>
      </c>
      <c r="B38" s="321" t="s">
        <v>42</v>
      </c>
      <c r="C38" s="178">
        <v>34</v>
      </c>
      <c r="D38" s="179" t="s">
        <v>43</v>
      </c>
      <c r="E38" s="179" t="s">
        <v>206</v>
      </c>
      <c r="F38" s="180" t="s">
        <v>99</v>
      </c>
      <c r="G38" s="181" t="s">
        <v>100</v>
      </c>
      <c r="H38" s="182" t="s">
        <v>31</v>
      </c>
      <c r="I38" s="179" t="s">
        <v>365</v>
      </c>
      <c r="J38" s="179" t="s">
        <v>207</v>
      </c>
      <c r="K38" s="183">
        <v>1</v>
      </c>
      <c r="L38" s="184">
        <v>1</v>
      </c>
      <c r="M38" s="183">
        <v>1</v>
      </c>
      <c r="N38" s="185" t="s">
        <v>29</v>
      </c>
      <c r="R38" s="115">
        <f>(M38+M39+M40+M41+M42)/5</f>
        <v>0.98980000000000001</v>
      </c>
      <c r="S38" s="106"/>
    </row>
    <row r="39" spans="1:19" ht="33.75" customHeight="1" x14ac:dyDescent="0.2">
      <c r="A39" s="319"/>
      <c r="B39" s="322"/>
      <c r="C39" s="186">
        <v>35</v>
      </c>
      <c r="D39" s="187" t="s">
        <v>208</v>
      </c>
      <c r="E39" s="187" t="s">
        <v>209</v>
      </c>
      <c r="F39" s="188" t="s">
        <v>99</v>
      </c>
      <c r="G39" s="186" t="s">
        <v>100</v>
      </c>
      <c r="H39" s="189" t="s">
        <v>31</v>
      </c>
      <c r="I39" s="187" t="s">
        <v>210</v>
      </c>
      <c r="J39" s="187" t="s">
        <v>207</v>
      </c>
      <c r="K39" s="190">
        <v>1</v>
      </c>
      <c r="L39" s="191">
        <v>1</v>
      </c>
      <c r="M39" s="190">
        <v>1</v>
      </c>
      <c r="N39" s="192" t="s">
        <v>29</v>
      </c>
      <c r="S39" s="106"/>
    </row>
    <row r="40" spans="1:19" ht="33.75" customHeight="1" thickBot="1" x14ac:dyDescent="0.25">
      <c r="A40" s="319"/>
      <c r="B40" s="326"/>
      <c r="C40" s="193">
        <v>36</v>
      </c>
      <c r="D40" s="194" t="s">
        <v>211</v>
      </c>
      <c r="E40" s="194" t="s">
        <v>212</v>
      </c>
      <c r="F40" s="195" t="s">
        <v>99</v>
      </c>
      <c r="G40" s="193" t="s">
        <v>100</v>
      </c>
      <c r="H40" s="196" t="s">
        <v>31</v>
      </c>
      <c r="I40" s="194" t="s">
        <v>366</v>
      </c>
      <c r="J40" s="194" t="s">
        <v>213</v>
      </c>
      <c r="K40" s="197">
        <v>1</v>
      </c>
      <c r="L40" s="198">
        <v>1</v>
      </c>
      <c r="M40" s="197">
        <v>1</v>
      </c>
      <c r="N40" s="199" t="s">
        <v>29</v>
      </c>
      <c r="S40" s="106"/>
    </row>
    <row r="41" spans="1:19" ht="186" thickTop="1" x14ac:dyDescent="0.2">
      <c r="A41" s="319"/>
      <c r="B41" s="325" t="s">
        <v>214</v>
      </c>
      <c r="C41" s="181">
        <v>37</v>
      </c>
      <c r="D41" s="200" t="s">
        <v>44</v>
      </c>
      <c r="E41" s="200" t="s">
        <v>215</v>
      </c>
      <c r="F41" s="201" t="s">
        <v>99</v>
      </c>
      <c r="G41" s="181" t="s">
        <v>100</v>
      </c>
      <c r="H41" s="202" t="s">
        <v>33</v>
      </c>
      <c r="I41" s="200" t="s">
        <v>367</v>
      </c>
      <c r="J41" s="200" t="s">
        <v>216</v>
      </c>
      <c r="K41" s="203">
        <v>0.94899999999999995</v>
      </c>
      <c r="L41" s="204">
        <v>1</v>
      </c>
      <c r="M41" s="203">
        <v>0.94899999999999995</v>
      </c>
      <c r="N41" s="205" t="s">
        <v>29</v>
      </c>
      <c r="R41" s="115">
        <f>(M41+M42)/2</f>
        <v>0.97449999999999992</v>
      </c>
      <c r="S41" s="106"/>
    </row>
    <row r="42" spans="1:19" ht="57.75" thickBot="1" x14ac:dyDescent="0.25">
      <c r="A42" s="320"/>
      <c r="B42" s="323"/>
      <c r="C42" s="206">
        <v>38</v>
      </c>
      <c r="D42" s="207" t="s">
        <v>217</v>
      </c>
      <c r="E42" s="207" t="s">
        <v>218</v>
      </c>
      <c r="F42" s="208" t="s">
        <v>99</v>
      </c>
      <c r="G42" s="206" t="s">
        <v>100</v>
      </c>
      <c r="H42" s="209" t="s">
        <v>31</v>
      </c>
      <c r="I42" s="207" t="s">
        <v>219</v>
      </c>
      <c r="J42" s="207" t="s">
        <v>220</v>
      </c>
      <c r="K42" s="210">
        <v>1</v>
      </c>
      <c r="L42" s="211">
        <v>1</v>
      </c>
      <c r="M42" s="210">
        <v>1</v>
      </c>
      <c r="N42" s="212" t="s">
        <v>29</v>
      </c>
      <c r="S42" s="106"/>
    </row>
    <row r="43" spans="1:19" ht="33.75" customHeight="1" x14ac:dyDescent="0.2">
      <c r="A43" s="318" t="s">
        <v>221</v>
      </c>
      <c r="B43" s="321" t="s">
        <v>96</v>
      </c>
      <c r="C43" s="178">
        <v>39</v>
      </c>
      <c r="D43" s="179" t="s">
        <v>47</v>
      </c>
      <c r="E43" s="179" t="s">
        <v>222</v>
      </c>
      <c r="F43" s="180" t="s">
        <v>99</v>
      </c>
      <c r="G43" s="181" t="s">
        <v>100</v>
      </c>
      <c r="H43" s="182" t="s">
        <v>31</v>
      </c>
      <c r="I43" s="179" t="s">
        <v>223</v>
      </c>
      <c r="J43" s="179" t="s">
        <v>224</v>
      </c>
      <c r="K43" s="183">
        <v>1</v>
      </c>
      <c r="L43" s="184">
        <v>1</v>
      </c>
      <c r="M43" s="183">
        <v>1</v>
      </c>
      <c r="N43" s="185" t="s">
        <v>29</v>
      </c>
      <c r="S43" s="106"/>
    </row>
    <row r="44" spans="1:19" ht="42" customHeight="1" x14ac:dyDescent="0.2">
      <c r="A44" s="319"/>
      <c r="B44" s="322"/>
      <c r="C44" s="186">
        <v>40</v>
      </c>
      <c r="D44" s="187" t="s">
        <v>48</v>
      </c>
      <c r="E44" s="187" t="s">
        <v>225</v>
      </c>
      <c r="F44" s="188" t="s">
        <v>99</v>
      </c>
      <c r="G44" s="186" t="s">
        <v>100</v>
      </c>
      <c r="H44" s="189" t="s">
        <v>31</v>
      </c>
      <c r="I44" s="187" t="s">
        <v>226</v>
      </c>
      <c r="J44" s="187" t="s">
        <v>224</v>
      </c>
      <c r="K44" s="190">
        <v>1</v>
      </c>
      <c r="L44" s="191">
        <v>1</v>
      </c>
      <c r="M44" s="190">
        <v>1</v>
      </c>
      <c r="N44" s="192" t="s">
        <v>29</v>
      </c>
      <c r="R44" s="115">
        <f>(M43+M44+M45+M46+M47)/5</f>
        <v>1</v>
      </c>
      <c r="S44" s="106"/>
    </row>
    <row r="45" spans="1:19" ht="43.5" customHeight="1" x14ac:dyDescent="0.2">
      <c r="A45" s="319"/>
      <c r="B45" s="322"/>
      <c r="C45" s="186">
        <v>41</v>
      </c>
      <c r="D45" s="187" t="s">
        <v>49</v>
      </c>
      <c r="E45" s="187" t="s">
        <v>227</v>
      </c>
      <c r="F45" s="188" t="s">
        <v>99</v>
      </c>
      <c r="G45" s="186" t="s">
        <v>100</v>
      </c>
      <c r="H45" s="189" t="s">
        <v>33</v>
      </c>
      <c r="I45" s="187" t="s">
        <v>228</v>
      </c>
      <c r="J45" s="187" t="s">
        <v>224</v>
      </c>
      <c r="K45" s="190">
        <v>1</v>
      </c>
      <c r="L45" s="191">
        <v>1</v>
      </c>
      <c r="M45" s="190">
        <v>1</v>
      </c>
      <c r="N45" s="192" t="s">
        <v>29</v>
      </c>
      <c r="S45" s="106"/>
    </row>
    <row r="46" spans="1:19" ht="40.5" customHeight="1" x14ac:dyDescent="0.2">
      <c r="A46" s="319"/>
      <c r="B46" s="322"/>
      <c r="C46" s="186">
        <v>42</v>
      </c>
      <c r="D46" s="187" t="s">
        <v>229</v>
      </c>
      <c r="E46" s="187" t="s">
        <v>230</v>
      </c>
      <c r="F46" s="188" t="s">
        <v>99</v>
      </c>
      <c r="G46" s="186" t="s">
        <v>100</v>
      </c>
      <c r="H46" s="189" t="s">
        <v>33</v>
      </c>
      <c r="I46" s="187" t="s">
        <v>231</v>
      </c>
      <c r="J46" s="187" t="s">
        <v>224</v>
      </c>
      <c r="K46" s="190">
        <v>1</v>
      </c>
      <c r="L46" s="191">
        <v>1</v>
      </c>
      <c r="M46" s="190">
        <v>1</v>
      </c>
      <c r="N46" s="192" t="s">
        <v>29</v>
      </c>
      <c r="S46" s="106"/>
    </row>
    <row r="47" spans="1:19" ht="33.75" customHeight="1" thickBot="1" x14ac:dyDescent="0.25">
      <c r="A47" s="320"/>
      <c r="B47" s="323"/>
      <c r="C47" s="206">
        <v>43</v>
      </c>
      <c r="D47" s="207" t="s">
        <v>50</v>
      </c>
      <c r="E47" s="207" t="s">
        <v>232</v>
      </c>
      <c r="F47" s="208" t="s">
        <v>99</v>
      </c>
      <c r="G47" s="206" t="s">
        <v>100</v>
      </c>
      <c r="H47" s="209" t="s">
        <v>31</v>
      </c>
      <c r="I47" s="207" t="s">
        <v>233</v>
      </c>
      <c r="J47" s="207" t="s">
        <v>224</v>
      </c>
      <c r="K47" s="210">
        <v>1</v>
      </c>
      <c r="L47" s="211">
        <v>1</v>
      </c>
      <c r="M47" s="210">
        <v>1</v>
      </c>
      <c r="N47" s="212" t="s">
        <v>29</v>
      </c>
      <c r="S47" s="106"/>
    </row>
    <row r="48" spans="1:19" ht="42.75" x14ac:dyDescent="0.2">
      <c r="A48" s="318" t="s">
        <v>234</v>
      </c>
      <c r="B48" s="321" t="s">
        <v>96</v>
      </c>
      <c r="C48" s="178">
        <v>44</v>
      </c>
      <c r="D48" s="179" t="s">
        <v>235</v>
      </c>
      <c r="E48" s="179" t="s">
        <v>236</v>
      </c>
      <c r="F48" s="180" t="s">
        <v>99</v>
      </c>
      <c r="G48" s="181" t="s">
        <v>100</v>
      </c>
      <c r="H48" s="182" t="s">
        <v>31</v>
      </c>
      <c r="I48" s="179" t="s">
        <v>237</v>
      </c>
      <c r="J48" s="179" t="s">
        <v>238</v>
      </c>
      <c r="K48" s="183">
        <v>1</v>
      </c>
      <c r="L48" s="184">
        <v>1</v>
      </c>
      <c r="M48" s="183">
        <v>1</v>
      </c>
      <c r="N48" s="185" t="s">
        <v>29</v>
      </c>
      <c r="P48" s="95">
        <v>1</v>
      </c>
      <c r="S48" s="106"/>
    </row>
    <row r="49" spans="1:19" ht="33.75" customHeight="1" x14ac:dyDescent="0.2">
      <c r="A49" s="319"/>
      <c r="B49" s="322"/>
      <c r="C49" s="186">
        <v>45</v>
      </c>
      <c r="D49" s="187" t="s">
        <v>239</v>
      </c>
      <c r="E49" s="187" t="s">
        <v>240</v>
      </c>
      <c r="F49" s="188" t="s">
        <v>99</v>
      </c>
      <c r="G49" s="186" t="s">
        <v>117</v>
      </c>
      <c r="H49" s="189" t="s">
        <v>31</v>
      </c>
      <c r="I49" s="187" t="s">
        <v>241</v>
      </c>
      <c r="J49" s="187" t="s">
        <v>242</v>
      </c>
      <c r="K49" s="190">
        <v>0.98</v>
      </c>
      <c r="L49" s="191">
        <v>1</v>
      </c>
      <c r="M49" s="190">
        <v>0.98</v>
      </c>
      <c r="N49" s="192" t="s">
        <v>29</v>
      </c>
      <c r="P49" s="95">
        <v>0.98</v>
      </c>
      <c r="R49" s="115">
        <f>(P48+P49+P50)/3</f>
        <v>0.99333333333333329</v>
      </c>
      <c r="S49" s="106"/>
    </row>
    <row r="50" spans="1:19" ht="43.5" thickBot="1" x14ac:dyDescent="0.25">
      <c r="A50" s="320"/>
      <c r="B50" s="323"/>
      <c r="C50" s="206">
        <v>46</v>
      </c>
      <c r="D50" s="207" t="s">
        <v>243</v>
      </c>
      <c r="E50" s="207" t="s">
        <v>244</v>
      </c>
      <c r="F50" s="208" t="s">
        <v>99</v>
      </c>
      <c r="G50" s="206" t="s">
        <v>245</v>
      </c>
      <c r="H50" s="209" t="s">
        <v>31</v>
      </c>
      <c r="I50" s="207" t="s">
        <v>246</v>
      </c>
      <c r="J50" s="207" t="s">
        <v>247</v>
      </c>
      <c r="K50" s="210">
        <v>0.98</v>
      </c>
      <c r="L50" s="211">
        <v>0.96</v>
      </c>
      <c r="M50" s="210">
        <v>1.0209999999999999</v>
      </c>
      <c r="N50" s="212" t="s">
        <v>29</v>
      </c>
      <c r="P50" s="95">
        <v>1</v>
      </c>
      <c r="S50" s="106"/>
    </row>
    <row r="51" spans="1:19" ht="42.75" x14ac:dyDescent="0.2">
      <c r="A51" s="318" t="s">
        <v>45</v>
      </c>
      <c r="B51" s="321" t="s">
        <v>96</v>
      </c>
      <c r="C51" s="178">
        <v>47</v>
      </c>
      <c r="D51" s="179" t="s">
        <v>248</v>
      </c>
      <c r="E51" s="179" t="s">
        <v>249</v>
      </c>
      <c r="F51" s="180" t="s">
        <v>177</v>
      </c>
      <c r="G51" s="181" t="s">
        <v>100</v>
      </c>
      <c r="H51" s="182" t="s">
        <v>34</v>
      </c>
      <c r="I51" s="179"/>
      <c r="J51" s="179" t="s">
        <v>250</v>
      </c>
      <c r="K51" s="183">
        <v>1</v>
      </c>
      <c r="L51" s="184">
        <v>1</v>
      </c>
      <c r="M51" s="183">
        <v>1</v>
      </c>
      <c r="N51" s="185" t="s">
        <v>29</v>
      </c>
      <c r="S51" s="106"/>
    </row>
    <row r="52" spans="1:19" ht="85.5" x14ac:dyDescent="0.2">
      <c r="A52" s="319"/>
      <c r="B52" s="322"/>
      <c r="C52" s="186">
        <v>48</v>
      </c>
      <c r="D52" s="187" t="s">
        <v>46</v>
      </c>
      <c r="E52" s="187" t="s">
        <v>251</v>
      </c>
      <c r="F52" s="188" t="s">
        <v>99</v>
      </c>
      <c r="G52" s="186" t="s">
        <v>100</v>
      </c>
      <c r="H52" s="189" t="s">
        <v>31</v>
      </c>
      <c r="I52" s="187" t="s">
        <v>252</v>
      </c>
      <c r="J52" s="187" t="s">
        <v>253</v>
      </c>
      <c r="K52" s="190">
        <v>1</v>
      </c>
      <c r="L52" s="191">
        <v>1</v>
      </c>
      <c r="M52" s="190">
        <v>1</v>
      </c>
      <c r="N52" s="192" t="s">
        <v>29</v>
      </c>
      <c r="S52" s="106"/>
    </row>
    <row r="53" spans="1:19" ht="43.5" thickBot="1" x14ac:dyDescent="0.25">
      <c r="A53" s="320"/>
      <c r="B53" s="323"/>
      <c r="C53" s="206">
        <v>49</v>
      </c>
      <c r="D53" s="207" t="s">
        <v>254</v>
      </c>
      <c r="E53" s="207" t="s">
        <v>255</v>
      </c>
      <c r="F53" s="208" t="s">
        <v>177</v>
      </c>
      <c r="G53" s="206" t="s">
        <v>100</v>
      </c>
      <c r="H53" s="209" t="s">
        <v>31</v>
      </c>
      <c r="I53" s="207"/>
      <c r="J53" s="207" t="s">
        <v>250</v>
      </c>
      <c r="K53" s="210">
        <v>1</v>
      </c>
      <c r="L53" s="211">
        <v>1</v>
      </c>
      <c r="M53" s="210">
        <v>1</v>
      </c>
      <c r="N53" s="212" t="s">
        <v>29</v>
      </c>
      <c r="S53" s="106"/>
    </row>
    <row r="54" spans="1:19" ht="85.5" x14ac:dyDescent="0.2">
      <c r="A54" s="318" t="s">
        <v>256</v>
      </c>
      <c r="B54" s="321" t="s">
        <v>257</v>
      </c>
      <c r="C54" s="178">
        <v>50</v>
      </c>
      <c r="D54" s="179" t="s">
        <v>258</v>
      </c>
      <c r="E54" s="179" t="s">
        <v>259</v>
      </c>
      <c r="F54" s="180" t="s">
        <v>99</v>
      </c>
      <c r="G54" s="181" t="s">
        <v>100</v>
      </c>
      <c r="H54" s="182" t="s">
        <v>33</v>
      </c>
      <c r="I54" s="179" t="s">
        <v>260</v>
      </c>
      <c r="J54" s="179" t="s">
        <v>261</v>
      </c>
      <c r="K54" s="183">
        <v>1</v>
      </c>
      <c r="L54" s="184">
        <v>1</v>
      </c>
      <c r="M54" s="183">
        <v>1</v>
      </c>
      <c r="N54" s="185" t="s">
        <v>29</v>
      </c>
      <c r="P54" s="95">
        <v>1</v>
      </c>
      <c r="S54" s="106"/>
    </row>
    <row r="55" spans="1:19" ht="171" x14ac:dyDescent="0.2">
      <c r="A55" s="319"/>
      <c r="B55" s="322"/>
      <c r="C55" s="186">
        <v>51</v>
      </c>
      <c r="D55" s="187" t="s">
        <v>262</v>
      </c>
      <c r="E55" s="187" t="s">
        <v>263</v>
      </c>
      <c r="F55" s="188" t="s">
        <v>99</v>
      </c>
      <c r="G55" s="186" t="s">
        <v>100</v>
      </c>
      <c r="H55" s="189" t="s">
        <v>33</v>
      </c>
      <c r="I55" s="187" t="s">
        <v>368</v>
      </c>
      <c r="J55" s="187" t="s">
        <v>261</v>
      </c>
      <c r="K55" s="190">
        <v>1</v>
      </c>
      <c r="L55" s="191">
        <v>1</v>
      </c>
      <c r="M55" s="190">
        <v>1</v>
      </c>
      <c r="N55" s="192" t="s">
        <v>29</v>
      </c>
      <c r="P55" s="95">
        <v>1</v>
      </c>
      <c r="S55" s="106"/>
    </row>
    <row r="56" spans="1:19" ht="171" x14ac:dyDescent="0.2">
      <c r="A56" s="319"/>
      <c r="B56" s="322"/>
      <c r="C56" s="186">
        <v>52</v>
      </c>
      <c r="D56" s="187" t="s">
        <v>61</v>
      </c>
      <c r="E56" s="187" t="s">
        <v>264</v>
      </c>
      <c r="F56" s="188" t="s">
        <v>99</v>
      </c>
      <c r="G56" s="186" t="s">
        <v>100</v>
      </c>
      <c r="H56" s="189" t="s">
        <v>33</v>
      </c>
      <c r="I56" s="187" t="s">
        <v>369</v>
      </c>
      <c r="J56" s="187" t="s">
        <v>265</v>
      </c>
      <c r="K56" s="190">
        <v>1</v>
      </c>
      <c r="L56" s="191">
        <v>1</v>
      </c>
      <c r="M56" s="190">
        <v>1</v>
      </c>
      <c r="N56" s="192" t="s">
        <v>29</v>
      </c>
      <c r="P56" s="95">
        <v>1</v>
      </c>
      <c r="S56" s="106"/>
    </row>
    <row r="57" spans="1:19" ht="42.75" x14ac:dyDescent="0.2">
      <c r="A57" s="319"/>
      <c r="B57" s="322"/>
      <c r="C57" s="186">
        <v>53</v>
      </c>
      <c r="D57" s="187" t="s">
        <v>266</v>
      </c>
      <c r="E57" s="187" t="s">
        <v>267</v>
      </c>
      <c r="F57" s="188" t="s">
        <v>99</v>
      </c>
      <c r="G57" s="186" t="s">
        <v>100</v>
      </c>
      <c r="H57" s="189" t="s">
        <v>31</v>
      </c>
      <c r="I57" s="187" t="s">
        <v>268</v>
      </c>
      <c r="J57" s="187" t="s">
        <v>269</v>
      </c>
      <c r="K57" s="190">
        <v>1</v>
      </c>
      <c r="L57" s="191">
        <v>1</v>
      </c>
      <c r="M57" s="190">
        <v>1</v>
      </c>
      <c r="N57" s="192" t="s">
        <v>29</v>
      </c>
      <c r="P57" s="95">
        <v>1</v>
      </c>
      <c r="R57" s="115">
        <f>(P54+P55+P56+P57+P58)/5</f>
        <v>1</v>
      </c>
      <c r="S57" s="106"/>
    </row>
    <row r="58" spans="1:19" ht="199.5" x14ac:dyDescent="0.2">
      <c r="A58" s="319"/>
      <c r="B58" s="322"/>
      <c r="C58" s="186">
        <v>54</v>
      </c>
      <c r="D58" s="187" t="s">
        <v>60</v>
      </c>
      <c r="E58" s="187" t="s">
        <v>270</v>
      </c>
      <c r="F58" s="188" t="s">
        <v>99</v>
      </c>
      <c r="G58" s="186" t="s">
        <v>100</v>
      </c>
      <c r="H58" s="189" t="s">
        <v>33</v>
      </c>
      <c r="I58" s="187" t="s">
        <v>370</v>
      </c>
      <c r="J58" s="187" t="s">
        <v>271</v>
      </c>
      <c r="K58" s="190">
        <v>1</v>
      </c>
      <c r="L58" s="191">
        <v>1</v>
      </c>
      <c r="M58" s="190">
        <v>1</v>
      </c>
      <c r="N58" s="192" t="s">
        <v>29</v>
      </c>
      <c r="P58" s="95">
        <v>1</v>
      </c>
      <c r="S58" s="106"/>
    </row>
    <row r="59" spans="1:19" ht="44.25" customHeight="1" thickBot="1" x14ac:dyDescent="0.25">
      <c r="A59" s="319"/>
      <c r="B59" s="326"/>
      <c r="C59" s="193">
        <v>55</v>
      </c>
      <c r="D59" s="194" t="s">
        <v>62</v>
      </c>
      <c r="E59" s="194" t="s">
        <v>272</v>
      </c>
      <c r="F59" s="195" t="s">
        <v>35</v>
      </c>
      <c r="G59" s="193"/>
      <c r="H59" s="196"/>
      <c r="I59" s="194"/>
      <c r="J59" s="194"/>
      <c r="K59" s="197"/>
      <c r="L59" s="198"/>
      <c r="M59" s="197"/>
      <c r="N59" s="199" t="s">
        <v>29</v>
      </c>
      <c r="S59" s="117"/>
    </row>
    <row r="60" spans="1:19" ht="42.75" customHeight="1" thickTop="1" x14ac:dyDescent="0.2">
      <c r="A60" s="319"/>
      <c r="B60" s="332" t="s">
        <v>273</v>
      </c>
      <c r="C60" s="213">
        <v>56</v>
      </c>
      <c r="D60" s="214" t="s">
        <v>52</v>
      </c>
      <c r="E60" s="214" t="s">
        <v>274</v>
      </c>
      <c r="F60" s="215" t="s">
        <v>35</v>
      </c>
      <c r="G60" s="181"/>
      <c r="H60" s="216"/>
      <c r="I60" s="214"/>
      <c r="J60" s="214"/>
      <c r="K60" s="217"/>
      <c r="L60" s="218"/>
      <c r="M60" s="217"/>
      <c r="N60" s="219" t="s">
        <v>29</v>
      </c>
      <c r="S60" s="117"/>
    </row>
    <row r="61" spans="1:19" ht="128.25" x14ac:dyDescent="0.2">
      <c r="A61" s="319"/>
      <c r="B61" s="322"/>
      <c r="C61" s="186">
        <v>57</v>
      </c>
      <c r="D61" s="187" t="s">
        <v>56</v>
      </c>
      <c r="E61" s="187" t="s">
        <v>275</v>
      </c>
      <c r="F61" s="188" t="s">
        <v>99</v>
      </c>
      <c r="G61" s="186" t="s">
        <v>100</v>
      </c>
      <c r="H61" s="189" t="s">
        <v>33</v>
      </c>
      <c r="I61" s="187" t="s">
        <v>371</v>
      </c>
      <c r="J61" s="187"/>
      <c r="K61" s="190">
        <v>0.92</v>
      </c>
      <c r="L61" s="191">
        <v>1</v>
      </c>
      <c r="M61" s="190">
        <v>0.92</v>
      </c>
      <c r="N61" s="192" t="s">
        <v>29</v>
      </c>
      <c r="Q61" s="95">
        <v>0.88200000000000001</v>
      </c>
      <c r="S61" s="106"/>
    </row>
    <row r="62" spans="1:19" ht="57" x14ac:dyDescent="0.2">
      <c r="A62" s="319"/>
      <c r="B62" s="322"/>
      <c r="C62" s="186">
        <v>58</v>
      </c>
      <c r="D62" s="187" t="s">
        <v>57</v>
      </c>
      <c r="E62" s="187" t="s">
        <v>276</v>
      </c>
      <c r="F62" s="188" t="s">
        <v>99</v>
      </c>
      <c r="G62" s="186" t="s">
        <v>100</v>
      </c>
      <c r="H62" s="189" t="s">
        <v>33</v>
      </c>
      <c r="I62" s="187" t="s">
        <v>277</v>
      </c>
      <c r="J62" s="187"/>
      <c r="K62" s="190">
        <v>1.018</v>
      </c>
      <c r="L62" s="191">
        <v>0.6</v>
      </c>
      <c r="M62" s="190">
        <v>1.6970000000000001</v>
      </c>
      <c r="N62" s="192" t="s">
        <v>29</v>
      </c>
      <c r="Q62" s="95">
        <v>1</v>
      </c>
      <c r="S62" s="106"/>
    </row>
    <row r="63" spans="1:19" ht="42.75" customHeight="1" x14ac:dyDescent="0.2">
      <c r="A63" s="319"/>
      <c r="B63" s="322"/>
      <c r="C63" s="186">
        <v>59</v>
      </c>
      <c r="D63" s="187" t="s">
        <v>51</v>
      </c>
      <c r="E63" s="187" t="s">
        <v>278</v>
      </c>
      <c r="F63" s="188" t="s">
        <v>35</v>
      </c>
      <c r="G63" s="186"/>
      <c r="H63" s="189"/>
      <c r="I63" s="187"/>
      <c r="J63" s="187"/>
      <c r="K63" s="190"/>
      <c r="L63" s="191"/>
      <c r="M63" s="190"/>
      <c r="N63" s="192" t="s">
        <v>29</v>
      </c>
      <c r="S63" s="117"/>
    </row>
    <row r="64" spans="1:19" ht="142.5" x14ac:dyDescent="0.2">
      <c r="A64" s="319"/>
      <c r="B64" s="322"/>
      <c r="C64" s="186">
        <v>60</v>
      </c>
      <c r="D64" s="187" t="s">
        <v>54</v>
      </c>
      <c r="E64" s="187" t="s">
        <v>279</v>
      </c>
      <c r="F64" s="188" t="s">
        <v>99</v>
      </c>
      <c r="G64" s="186" t="s">
        <v>100</v>
      </c>
      <c r="H64" s="189" t="s">
        <v>33</v>
      </c>
      <c r="I64" s="187" t="s">
        <v>372</v>
      </c>
      <c r="J64" s="187"/>
      <c r="K64" s="190">
        <v>0.82099999999999995</v>
      </c>
      <c r="L64" s="191">
        <v>1</v>
      </c>
      <c r="M64" s="190">
        <v>0.82099999999999995</v>
      </c>
      <c r="N64" s="192" t="s">
        <v>29</v>
      </c>
      <c r="Q64" s="95">
        <v>0.82099999999999995</v>
      </c>
      <c r="R64" s="115">
        <f>(Q61+Q62+Q64+Q65+Q67+Q68)/6</f>
        <v>0.95050000000000001</v>
      </c>
      <c r="S64" s="106"/>
    </row>
    <row r="65" spans="1:23" ht="106.5" customHeight="1" x14ac:dyDescent="0.2">
      <c r="A65" s="319"/>
      <c r="B65" s="322"/>
      <c r="C65" s="186">
        <v>61</v>
      </c>
      <c r="D65" s="187" t="s">
        <v>55</v>
      </c>
      <c r="E65" s="187" t="s">
        <v>280</v>
      </c>
      <c r="F65" s="188" t="s">
        <v>99</v>
      </c>
      <c r="G65" s="186" t="s">
        <v>100</v>
      </c>
      <c r="H65" s="189" t="s">
        <v>33</v>
      </c>
      <c r="I65" s="187" t="s">
        <v>373</v>
      </c>
      <c r="J65" s="187"/>
      <c r="K65" s="190">
        <v>0.70099999999999996</v>
      </c>
      <c r="L65" s="191">
        <v>0.6</v>
      </c>
      <c r="M65" s="190">
        <v>1.169</v>
      </c>
      <c r="N65" s="192" t="s">
        <v>29</v>
      </c>
      <c r="Q65" s="95">
        <v>1</v>
      </c>
      <c r="S65" s="106"/>
    </row>
    <row r="66" spans="1:23" ht="42" customHeight="1" x14ac:dyDescent="0.2">
      <c r="A66" s="319"/>
      <c r="B66" s="322"/>
      <c r="C66" s="186">
        <v>62</v>
      </c>
      <c r="D66" s="187" t="s">
        <v>53</v>
      </c>
      <c r="E66" s="187" t="s">
        <v>281</v>
      </c>
      <c r="F66" s="188" t="s">
        <v>35</v>
      </c>
      <c r="G66" s="186"/>
      <c r="H66" s="189"/>
      <c r="I66" s="187"/>
      <c r="J66" s="187"/>
      <c r="K66" s="190"/>
      <c r="L66" s="191"/>
      <c r="M66" s="190"/>
      <c r="N66" s="192" t="s">
        <v>29</v>
      </c>
      <c r="S66" s="117"/>
      <c r="T66" s="95">
        <f>(Q61+Q62+Q64+Q65+Q67+Q68)/6</f>
        <v>0.95050000000000001</v>
      </c>
    </row>
    <row r="67" spans="1:23" ht="57" x14ac:dyDescent="0.2">
      <c r="A67" s="319"/>
      <c r="B67" s="322"/>
      <c r="C67" s="186">
        <v>63</v>
      </c>
      <c r="D67" s="187" t="s">
        <v>58</v>
      </c>
      <c r="E67" s="187" t="s">
        <v>282</v>
      </c>
      <c r="F67" s="188" t="s">
        <v>99</v>
      </c>
      <c r="G67" s="186" t="s">
        <v>100</v>
      </c>
      <c r="H67" s="189" t="s">
        <v>33</v>
      </c>
      <c r="I67" s="187" t="s">
        <v>374</v>
      </c>
      <c r="J67" s="187"/>
      <c r="K67" s="190">
        <v>1</v>
      </c>
      <c r="L67" s="191">
        <v>1</v>
      </c>
      <c r="M67" s="190">
        <v>1</v>
      </c>
      <c r="N67" s="192" t="s">
        <v>29</v>
      </c>
      <c r="Q67" s="95">
        <v>1</v>
      </c>
      <c r="S67" s="106"/>
    </row>
    <row r="68" spans="1:23" ht="57.75" thickBot="1" x14ac:dyDescent="0.25">
      <c r="A68" s="319"/>
      <c r="B68" s="326"/>
      <c r="C68" s="193">
        <v>64</v>
      </c>
      <c r="D68" s="194" t="s">
        <v>59</v>
      </c>
      <c r="E68" s="194" t="s">
        <v>283</v>
      </c>
      <c r="F68" s="195" t="s">
        <v>99</v>
      </c>
      <c r="G68" s="193" t="s">
        <v>100</v>
      </c>
      <c r="H68" s="196" t="s">
        <v>33</v>
      </c>
      <c r="I68" s="194" t="s">
        <v>284</v>
      </c>
      <c r="J68" s="194"/>
      <c r="K68" s="197">
        <v>1</v>
      </c>
      <c r="L68" s="198">
        <v>0.6</v>
      </c>
      <c r="M68" s="197">
        <v>1.667</v>
      </c>
      <c r="N68" s="199" t="s">
        <v>29</v>
      </c>
      <c r="Q68" s="95">
        <v>1</v>
      </c>
      <c r="S68" s="106"/>
    </row>
    <row r="69" spans="1:23" ht="42.75" customHeight="1" thickTop="1" x14ac:dyDescent="0.2">
      <c r="A69" s="319"/>
      <c r="B69" s="325" t="s">
        <v>285</v>
      </c>
      <c r="C69" s="181">
        <v>65</v>
      </c>
      <c r="D69" s="200" t="s">
        <v>286</v>
      </c>
      <c r="E69" s="200" t="s">
        <v>287</v>
      </c>
      <c r="F69" s="201" t="s">
        <v>99</v>
      </c>
      <c r="G69" s="181" t="s">
        <v>100</v>
      </c>
      <c r="H69" s="202" t="s">
        <v>31</v>
      </c>
      <c r="I69" s="200" t="s">
        <v>375</v>
      </c>
      <c r="J69" s="200" t="s">
        <v>288</v>
      </c>
      <c r="K69" s="203">
        <v>1</v>
      </c>
      <c r="L69" s="204">
        <v>1</v>
      </c>
      <c r="M69" s="203">
        <v>1</v>
      </c>
      <c r="N69" s="205" t="s">
        <v>29</v>
      </c>
      <c r="S69" s="106"/>
    </row>
    <row r="70" spans="1:23" ht="42.75" x14ac:dyDescent="0.2">
      <c r="A70" s="319"/>
      <c r="B70" s="322"/>
      <c r="C70" s="186">
        <v>66</v>
      </c>
      <c r="D70" s="187" t="s">
        <v>289</v>
      </c>
      <c r="E70" s="187" t="s">
        <v>290</v>
      </c>
      <c r="F70" s="188" t="s">
        <v>99</v>
      </c>
      <c r="G70" s="186" t="s">
        <v>100</v>
      </c>
      <c r="H70" s="189" t="s">
        <v>31</v>
      </c>
      <c r="I70" s="187" t="s">
        <v>376</v>
      </c>
      <c r="J70" s="187" t="s">
        <v>288</v>
      </c>
      <c r="K70" s="190">
        <v>1</v>
      </c>
      <c r="L70" s="191">
        <v>1</v>
      </c>
      <c r="M70" s="190">
        <v>1</v>
      </c>
      <c r="N70" s="192" t="s">
        <v>29</v>
      </c>
      <c r="S70" s="106"/>
    </row>
    <row r="71" spans="1:23" ht="42.75" x14ac:dyDescent="0.2">
      <c r="A71" s="319"/>
      <c r="B71" s="322"/>
      <c r="C71" s="186">
        <v>67</v>
      </c>
      <c r="D71" s="187" t="s">
        <v>291</v>
      </c>
      <c r="E71" s="187" t="s">
        <v>292</v>
      </c>
      <c r="F71" s="188" t="s">
        <v>99</v>
      </c>
      <c r="G71" s="186" t="s">
        <v>100</v>
      </c>
      <c r="H71" s="189" t="s">
        <v>31</v>
      </c>
      <c r="I71" s="187" t="s">
        <v>377</v>
      </c>
      <c r="J71" s="187" t="s">
        <v>288</v>
      </c>
      <c r="K71" s="190">
        <v>1</v>
      </c>
      <c r="L71" s="191">
        <v>1</v>
      </c>
      <c r="M71" s="190">
        <v>1</v>
      </c>
      <c r="N71" s="192" t="s">
        <v>29</v>
      </c>
      <c r="S71" s="106"/>
    </row>
    <row r="72" spans="1:23" ht="43.5" thickBot="1" x14ac:dyDescent="0.25">
      <c r="A72" s="320"/>
      <c r="B72" s="323"/>
      <c r="C72" s="206">
        <v>68</v>
      </c>
      <c r="D72" s="207" t="s">
        <v>293</v>
      </c>
      <c r="E72" s="207" t="s">
        <v>294</v>
      </c>
      <c r="F72" s="208" t="s">
        <v>99</v>
      </c>
      <c r="G72" s="206" t="s">
        <v>100</v>
      </c>
      <c r="H72" s="209" t="s">
        <v>31</v>
      </c>
      <c r="I72" s="207" t="s">
        <v>295</v>
      </c>
      <c r="J72" s="207" t="s">
        <v>288</v>
      </c>
      <c r="K72" s="210">
        <v>0</v>
      </c>
      <c r="L72" s="211">
        <v>0</v>
      </c>
      <c r="M72" s="210">
        <v>0</v>
      </c>
      <c r="N72" s="212" t="s">
        <v>29</v>
      </c>
      <c r="S72" s="106"/>
    </row>
    <row r="73" spans="1:23" ht="42.75" x14ac:dyDescent="0.2">
      <c r="A73" s="318" t="s">
        <v>41</v>
      </c>
      <c r="B73" s="321" t="s">
        <v>96</v>
      </c>
      <c r="C73" s="178">
        <v>69</v>
      </c>
      <c r="D73" s="179" t="s">
        <v>296</v>
      </c>
      <c r="E73" s="179" t="s">
        <v>297</v>
      </c>
      <c r="F73" s="180" t="s">
        <v>99</v>
      </c>
      <c r="G73" s="181" t="s">
        <v>100</v>
      </c>
      <c r="H73" s="182" t="s">
        <v>33</v>
      </c>
      <c r="I73" s="179" t="s">
        <v>378</v>
      </c>
      <c r="J73" s="179" t="s">
        <v>298</v>
      </c>
      <c r="K73" s="183">
        <v>0.92</v>
      </c>
      <c r="L73" s="184">
        <v>0.9</v>
      </c>
      <c r="M73" s="183">
        <v>1.0229999999999999</v>
      </c>
      <c r="N73" s="185" t="s">
        <v>29</v>
      </c>
      <c r="O73" s="94" t="s">
        <v>299</v>
      </c>
      <c r="P73" s="95">
        <v>1</v>
      </c>
      <c r="S73" s="106"/>
      <c r="T73" s="95">
        <v>1</v>
      </c>
    </row>
    <row r="74" spans="1:23" ht="57" x14ac:dyDescent="0.2">
      <c r="A74" s="319"/>
      <c r="B74" s="322"/>
      <c r="C74" s="186">
        <v>70</v>
      </c>
      <c r="D74" s="187" t="s">
        <v>300</v>
      </c>
      <c r="E74" s="187" t="s">
        <v>301</v>
      </c>
      <c r="F74" s="188" t="s">
        <v>99</v>
      </c>
      <c r="G74" s="186" t="s">
        <v>100</v>
      </c>
      <c r="H74" s="189" t="s">
        <v>33</v>
      </c>
      <c r="I74" s="187" t="s">
        <v>302</v>
      </c>
      <c r="J74" s="187" t="s">
        <v>298</v>
      </c>
      <c r="K74" s="190">
        <v>0.90600000000000003</v>
      </c>
      <c r="L74" s="191">
        <v>1</v>
      </c>
      <c r="M74" s="190">
        <v>1.018</v>
      </c>
      <c r="N74" s="192" t="s">
        <v>29</v>
      </c>
      <c r="O74" s="94" t="s">
        <v>303</v>
      </c>
      <c r="P74" s="95">
        <v>1</v>
      </c>
      <c r="S74" s="106"/>
      <c r="T74" s="95">
        <v>1</v>
      </c>
      <c r="W74" s="95">
        <f>(T73+T74+T75+T77)/4</f>
        <v>0.85424999999999995</v>
      </c>
    </row>
    <row r="75" spans="1:23" ht="45" customHeight="1" x14ac:dyDescent="0.2">
      <c r="A75" s="319"/>
      <c r="B75" s="322"/>
      <c r="C75" s="186">
        <v>71</v>
      </c>
      <c r="D75" s="187" t="s">
        <v>304</v>
      </c>
      <c r="E75" s="187" t="s">
        <v>305</v>
      </c>
      <c r="F75" s="188" t="s">
        <v>99</v>
      </c>
      <c r="G75" s="186" t="s">
        <v>100</v>
      </c>
      <c r="H75" s="189" t="s">
        <v>31</v>
      </c>
      <c r="I75" s="187" t="s">
        <v>386</v>
      </c>
      <c r="J75" s="187" t="s">
        <v>298</v>
      </c>
      <c r="K75" s="190">
        <v>0.69499999999999995</v>
      </c>
      <c r="L75" s="191">
        <v>0.7</v>
      </c>
      <c r="M75" s="190">
        <v>0.99199999999999999</v>
      </c>
      <c r="N75" s="192" t="s">
        <v>29</v>
      </c>
      <c r="O75" s="94" t="s">
        <v>306</v>
      </c>
      <c r="P75" s="95">
        <v>0.99199999999999999</v>
      </c>
      <c r="S75" s="106"/>
      <c r="T75" s="95">
        <v>1</v>
      </c>
    </row>
    <row r="76" spans="1:23" ht="56.25" customHeight="1" x14ac:dyDescent="0.2">
      <c r="A76" s="319"/>
      <c r="B76" s="322"/>
      <c r="C76" s="186">
        <v>72</v>
      </c>
      <c r="D76" s="187" t="s">
        <v>307</v>
      </c>
      <c r="E76" s="187" t="s">
        <v>308</v>
      </c>
      <c r="F76" s="188" t="s">
        <v>99</v>
      </c>
      <c r="G76" s="186" t="s">
        <v>100</v>
      </c>
      <c r="H76" s="189" t="s">
        <v>33</v>
      </c>
      <c r="I76" s="187" t="s">
        <v>379</v>
      </c>
      <c r="J76" s="187" t="s">
        <v>298</v>
      </c>
      <c r="K76" s="190">
        <v>1</v>
      </c>
      <c r="L76" s="191">
        <v>1</v>
      </c>
      <c r="M76" s="190">
        <v>1</v>
      </c>
      <c r="N76" s="192" t="s">
        <v>29</v>
      </c>
      <c r="P76" s="95">
        <v>1</v>
      </c>
      <c r="S76" s="106"/>
    </row>
    <row r="77" spans="1:23" ht="128.25" x14ac:dyDescent="0.2">
      <c r="A77" s="319"/>
      <c r="B77" s="322"/>
      <c r="C77" s="186">
        <v>73</v>
      </c>
      <c r="D77" s="187" t="s">
        <v>309</v>
      </c>
      <c r="E77" s="187" t="s">
        <v>310</v>
      </c>
      <c r="F77" s="188" t="s">
        <v>99</v>
      </c>
      <c r="G77" s="186" t="s">
        <v>100</v>
      </c>
      <c r="H77" s="189" t="s">
        <v>33</v>
      </c>
      <c r="I77" s="187" t="s">
        <v>311</v>
      </c>
      <c r="J77" s="187" t="s">
        <v>298</v>
      </c>
      <c r="K77" s="190">
        <v>0.63600000000000001</v>
      </c>
      <c r="L77" s="191">
        <v>1</v>
      </c>
      <c r="M77" s="190">
        <v>0.63600000000000001</v>
      </c>
      <c r="N77" s="192" t="s">
        <v>29</v>
      </c>
      <c r="O77" s="94" t="s">
        <v>312</v>
      </c>
      <c r="P77" s="95">
        <v>0.63600000000000001</v>
      </c>
      <c r="R77" s="115">
        <f>(P73+P74+P76+P77+P75)/5</f>
        <v>0.92559999999999998</v>
      </c>
      <c r="S77" s="106"/>
      <c r="T77" s="95">
        <v>0.41699999999999998</v>
      </c>
    </row>
    <row r="78" spans="1:23" ht="92.25" customHeight="1" thickBot="1" x14ac:dyDescent="0.25">
      <c r="A78" s="320"/>
      <c r="B78" s="323"/>
      <c r="C78" s="206">
        <v>74</v>
      </c>
      <c r="D78" s="207" t="s">
        <v>313</v>
      </c>
      <c r="E78" s="207" t="s">
        <v>314</v>
      </c>
      <c r="F78" s="208" t="s">
        <v>35</v>
      </c>
      <c r="G78" s="206" t="s">
        <v>245</v>
      </c>
      <c r="H78" s="209" t="s">
        <v>32</v>
      </c>
      <c r="I78" s="207"/>
      <c r="J78" s="207" t="s">
        <v>315</v>
      </c>
      <c r="K78" s="210"/>
      <c r="L78" s="211"/>
      <c r="M78" s="210"/>
      <c r="N78" s="212" t="s">
        <v>29</v>
      </c>
      <c r="O78" s="94" t="s">
        <v>316</v>
      </c>
      <c r="S78" s="117"/>
    </row>
    <row r="79" spans="1:23" ht="99.75" x14ac:dyDescent="0.2">
      <c r="A79" s="324" t="s">
        <v>317</v>
      </c>
      <c r="B79" s="325" t="s">
        <v>318</v>
      </c>
      <c r="C79" s="181">
        <v>75</v>
      </c>
      <c r="D79" s="200" t="s">
        <v>319</v>
      </c>
      <c r="E79" s="200" t="s">
        <v>320</v>
      </c>
      <c r="F79" s="201" t="s">
        <v>99</v>
      </c>
      <c r="G79" s="181" t="s">
        <v>100</v>
      </c>
      <c r="H79" s="202" t="s">
        <v>31</v>
      </c>
      <c r="I79" s="200" t="s">
        <v>380</v>
      </c>
      <c r="J79" s="200" t="s">
        <v>321</v>
      </c>
      <c r="K79" s="203">
        <v>1</v>
      </c>
      <c r="L79" s="204">
        <v>1</v>
      </c>
      <c r="M79" s="203">
        <v>1</v>
      </c>
      <c r="N79" s="205" t="s">
        <v>29</v>
      </c>
      <c r="S79" s="106"/>
    </row>
    <row r="80" spans="1:23" ht="33" customHeight="1" x14ac:dyDescent="0.2">
      <c r="A80" s="324"/>
      <c r="B80" s="322"/>
      <c r="C80" s="186">
        <v>76</v>
      </c>
      <c r="D80" s="187" t="s">
        <v>322</v>
      </c>
      <c r="E80" s="187" t="s">
        <v>323</v>
      </c>
      <c r="F80" s="188" t="s">
        <v>99</v>
      </c>
      <c r="G80" s="186" t="s">
        <v>100</v>
      </c>
      <c r="H80" s="189" t="s">
        <v>31</v>
      </c>
      <c r="I80" s="187" t="s">
        <v>324</v>
      </c>
      <c r="J80" s="187" t="s">
        <v>321</v>
      </c>
      <c r="K80" s="190">
        <v>1</v>
      </c>
      <c r="L80" s="191">
        <v>1</v>
      </c>
      <c r="M80" s="190">
        <v>1</v>
      </c>
      <c r="N80" s="192" t="s">
        <v>29</v>
      </c>
      <c r="S80" s="106"/>
    </row>
    <row r="81" spans="1:19" ht="72" thickBot="1" x14ac:dyDescent="0.25">
      <c r="A81" s="324"/>
      <c r="B81" s="326"/>
      <c r="C81" s="193">
        <v>77</v>
      </c>
      <c r="D81" s="194" t="s">
        <v>325</v>
      </c>
      <c r="E81" s="194" t="s">
        <v>326</v>
      </c>
      <c r="F81" s="195" t="s">
        <v>99</v>
      </c>
      <c r="G81" s="193" t="s">
        <v>100</v>
      </c>
      <c r="H81" s="196" t="s">
        <v>31</v>
      </c>
      <c r="I81" s="194" t="s">
        <v>381</v>
      </c>
      <c r="J81" s="194" t="s">
        <v>321</v>
      </c>
      <c r="K81" s="197">
        <v>1</v>
      </c>
      <c r="L81" s="198">
        <v>0.98</v>
      </c>
      <c r="M81" s="197">
        <v>1.02</v>
      </c>
      <c r="N81" s="199" t="s">
        <v>29</v>
      </c>
      <c r="S81" s="106"/>
    </row>
    <row r="82" spans="1:19" ht="72" thickTop="1" x14ac:dyDescent="0.2">
      <c r="A82" s="324"/>
      <c r="B82" s="327" t="s">
        <v>327</v>
      </c>
      <c r="C82" s="181">
        <v>78</v>
      </c>
      <c r="D82" s="200" t="s">
        <v>40</v>
      </c>
      <c r="E82" s="220" t="s">
        <v>328</v>
      </c>
      <c r="F82" s="221" t="s">
        <v>99</v>
      </c>
      <c r="G82" s="181" t="s">
        <v>100</v>
      </c>
      <c r="H82" s="202" t="s">
        <v>31</v>
      </c>
      <c r="I82" s="200" t="s">
        <v>329</v>
      </c>
      <c r="J82" s="220" t="s">
        <v>330</v>
      </c>
      <c r="K82" s="217">
        <v>1</v>
      </c>
      <c r="L82" s="222">
        <v>1</v>
      </c>
      <c r="M82" s="217">
        <v>1</v>
      </c>
      <c r="N82" s="205" t="s">
        <v>29</v>
      </c>
      <c r="S82" s="106"/>
    </row>
    <row r="83" spans="1:19" ht="71.25" x14ac:dyDescent="0.2">
      <c r="A83" s="324"/>
      <c r="B83" s="327"/>
      <c r="C83" s="181">
        <v>79</v>
      </c>
      <c r="D83" s="223" t="s">
        <v>331</v>
      </c>
      <c r="E83" s="224" t="s">
        <v>332</v>
      </c>
      <c r="F83" s="188" t="s">
        <v>99</v>
      </c>
      <c r="G83" s="186" t="s">
        <v>100</v>
      </c>
      <c r="H83" s="202" t="s">
        <v>31</v>
      </c>
      <c r="I83" s="187" t="s">
        <v>333</v>
      </c>
      <c r="J83" s="220" t="s">
        <v>330</v>
      </c>
      <c r="K83" s="190">
        <v>1</v>
      </c>
      <c r="L83" s="225">
        <v>1</v>
      </c>
      <c r="M83" s="190">
        <v>1</v>
      </c>
      <c r="N83" s="205" t="s">
        <v>29</v>
      </c>
      <c r="S83" s="106"/>
    </row>
    <row r="84" spans="1:19" ht="129" thickBot="1" x14ac:dyDescent="0.25">
      <c r="A84" s="324"/>
      <c r="B84" s="327"/>
      <c r="C84" s="226">
        <v>80</v>
      </c>
      <c r="D84" s="227" t="s">
        <v>334</v>
      </c>
      <c r="E84" s="228" t="s">
        <v>335</v>
      </c>
      <c r="F84" s="221" t="s">
        <v>99</v>
      </c>
      <c r="G84" s="206" t="s">
        <v>100</v>
      </c>
      <c r="H84" s="229" t="s">
        <v>33</v>
      </c>
      <c r="I84" s="227" t="s">
        <v>336</v>
      </c>
      <c r="J84" s="224" t="s">
        <v>337</v>
      </c>
      <c r="K84" s="210">
        <v>1</v>
      </c>
      <c r="L84" s="230">
        <v>1</v>
      </c>
      <c r="M84" s="210">
        <v>1</v>
      </c>
      <c r="N84" s="231" t="s">
        <v>29</v>
      </c>
      <c r="S84" s="106"/>
    </row>
    <row r="85" spans="1:19" ht="71.25" x14ac:dyDescent="0.2">
      <c r="A85" s="328" t="s">
        <v>338</v>
      </c>
      <c r="B85" s="330" t="s">
        <v>96</v>
      </c>
      <c r="C85" s="232">
        <v>81</v>
      </c>
      <c r="D85" s="233" t="s">
        <v>339</v>
      </c>
      <c r="E85" s="233" t="s">
        <v>340</v>
      </c>
      <c r="F85" s="234" t="s">
        <v>99</v>
      </c>
      <c r="G85" s="235" t="s">
        <v>245</v>
      </c>
      <c r="H85" s="236" t="s">
        <v>34</v>
      </c>
      <c r="I85" s="233" t="s">
        <v>341</v>
      </c>
      <c r="J85" s="233" t="s">
        <v>342</v>
      </c>
      <c r="K85" s="237">
        <v>0</v>
      </c>
      <c r="L85" s="238">
        <v>1</v>
      </c>
      <c r="M85" s="237">
        <v>0</v>
      </c>
      <c r="N85" s="239" t="s">
        <v>29</v>
      </c>
      <c r="S85" s="106"/>
    </row>
    <row r="86" spans="1:19" ht="100.5" thickBot="1" x14ac:dyDescent="0.25">
      <c r="A86" s="329"/>
      <c r="B86" s="331"/>
      <c r="C86" s="240">
        <v>82</v>
      </c>
      <c r="D86" s="241" t="s">
        <v>343</v>
      </c>
      <c r="E86" s="241" t="s">
        <v>344</v>
      </c>
      <c r="F86" s="242" t="s">
        <v>99</v>
      </c>
      <c r="G86" s="243" t="s">
        <v>100</v>
      </c>
      <c r="H86" s="244" t="s">
        <v>33</v>
      </c>
      <c r="I86" s="241" t="s">
        <v>382</v>
      </c>
      <c r="J86" s="241" t="s">
        <v>345</v>
      </c>
      <c r="K86" s="245">
        <v>1</v>
      </c>
      <c r="L86" s="246">
        <v>1</v>
      </c>
      <c r="M86" s="245">
        <v>1.167</v>
      </c>
      <c r="N86" s="247" t="s">
        <v>29</v>
      </c>
      <c r="S86" s="106"/>
    </row>
    <row r="87" spans="1:19" ht="42.75" x14ac:dyDescent="0.2">
      <c r="A87" s="314" t="s">
        <v>346</v>
      </c>
      <c r="B87" s="316" t="s">
        <v>96</v>
      </c>
      <c r="C87" s="232">
        <v>83</v>
      </c>
      <c r="D87" s="233" t="s">
        <v>347</v>
      </c>
      <c r="E87" s="233" t="s">
        <v>348</v>
      </c>
      <c r="F87" s="234" t="s">
        <v>99</v>
      </c>
      <c r="G87" s="235" t="s">
        <v>100</v>
      </c>
      <c r="H87" s="236" t="s">
        <v>34</v>
      </c>
      <c r="I87" s="233"/>
      <c r="J87" s="233"/>
      <c r="K87" s="237"/>
      <c r="L87" s="238"/>
      <c r="M87" s="237"/>
      <c r="N87" s="239" t="s">
        <v>29</v>
      </c>
      <c r="S87" s="248"/>
    </row>
    <row r="88" spans="1:19" ht="102" customHeight="1" thickBot="1" x14ac:dyDescent="0.25">
      <c r="A88" s="315"/>
      <c r="B88" s="317"/>
      <c r="C88" s="249">
        <v>84</v>
      </c>
      <c r="D88" s="250" t="s">
        <v>349</v>
      </c>
      <c r="E88" s="251" t="s">
        <v>350</v>
      </c>
      <c r="F88" s="252" t="s">
        <v>99</v>
      </c>
      <c r="G88" s="253" t="s">
        <v>100</v>
      </c>
      <c r="H88" s="254" t="s">
        <v>34</v>
      </c>
      <c r="I88" s="251" t="s">
        <v>385</v>
      </c>
      <c r="J88" s="255" t="s">
        <v>181</v>
      </c>
      <c r="K88" s="256">
        <v>0.9</v>
      </c>
      <c r="L88" s="257">
        <v>1</v>
      </c>
      <c r="M88" s="256">
        <v>0.9</v>
      </c>
      <c r="N88" s="258" t="s">
        <v>29</v>
      </c>
      <c r="S88" s="106"/>
    </row>
    <row r="89" spans="1:19" ht="15" thickTop="1" x14ac:dyDescent="0.2"/>
  </sheetData>
  <sheetProtection password="947C" sheet="1" objects="1" scenarios="1"/>
  <mergeCells count="51">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 ref="A10:A13"/>
    <mergeCell ref="B10:B13"/>
    <mergeCell ref="A14:A15"/>
    <mergeCell ref="B14:B15"/>
    <mergeCell ref="A5:A9"/>
    <mergeCell ref="B5:B9"/>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51:A53"/>
    <mergeCell ref="B51:B53"/>
    <mergeCell ref="A54:A72"/>
    <mergeCell ref="B54:B59"/>
    <mergeCell ref="B60:B68"/>
    <mergeCell ref="B69:B72"/>
    <mergeCell ref="A87:A88"/>
    <mergeCell ref="B87:B88"/>
    <mergeCell ref="A73:A78"/>
    <mergeCell ref="B73:B78"/>
    <mergeCell ref="A79:A84"/>
    <mergeCell ref="B79:B81"/>
    <mergeCell ref="B82:B84"/>
    <mergeCell ref="A85:A86"/>
    <mergeCell ref="B85:B86"/>
  </mergeCells>
  <conditionalFormatting sqref="M5:M88 K5:K88">
    <cfRule type="cellIs" dxfId="198" priority="1" operator="between">
      <formula>1</formula>
      <formula>10</formula>
    </cfRule>
    <cfRule type="cellIs" dxfId="197" priority="2" operator="between">
      <formula>0.851</formula>
      <formula>0.999</formula>
    </cfRule>
    <cfRule type="cellIs" dxfId="196" priority="3" operator="between">
      <formula>0.751</formula>
      <formula>0.85</formula>
    </cfRule>
    <cfRule type="cellIs" dxfId="195"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zoomScale="90" zoomScaleNormal="90" workbookViewId="0"/>
  </sheetViews>
  <sheetFormatPr baseColWidth="10" defaultRowHeight="15" x14ac:dyDescent="0.25"/>
  <cols>
    <col min="1" max="1" width="29.7109375" style="43" customWidth="1"/>
    <col min="2" max="8" width="21.140625" style="43" customWidth="1"/>
    <col min="9" max="14" width="11.42578125" style="43" hidden="1" customWidth="1"/>
    <col min="15" max="15" width="15.7109375" style="43" customWidth="1"/>
    <col min="16" max="16" width="15.7109375" style="44" customWidth="1"/>
    <col min="17" max="16384" width="11.42578125" style="44"/>
  </cols>
  <sheetData>
    <row r="1" spans="2:50" ht="48" customHeight="1" thickTop="1" thickBot="1" x14ac:dyDescent="0.3">
      <c r="B1" s="373" t="s">
        <v>30</v>
      </c>
      <c r="C1" s="374"/>
      <c r="D1" s="374"/>
      <c r="E1" s="374"/>
      <c r="F1" s="374"/>
      <c r="G1" s="374"/>
      <c r="H1" s="375"/>
      <c r="I1" s="47"/>
      <c r="J1" s="47"/>
      <c r="K1" s="47"/>
      <c r="L1" s="47"/>
      <c r="M1" s="47"/>
      <c r="N1" s="48"/>
      <c r="O1" s="51"/>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row>
    <row r="2" spans="2:50" ht="42" customHeight="1" thickTop="1" thickBot="1" x14ac:dyDescent="0.3">
      <c r="B2" s="376" t="s">
        <v>6</v>
      </c>
      <c r="C2" s="377"/>
      <c r="D2" s="377"/>
      <c r="E2" s="377"/>
      <c r="F2" s="377"/>
      <c r="G2" s="377"/>
      <c r="H2" s="378"/>
      <c r="I2" s="49"/>
      <c r="J2" s="49"/>
      <c r="K2" s="49"/>
      <c r="L2" s="49"/>
      <c r="M2" s="49"/>
      <c r="N2" s="50"/>
      <c r="O2" s="51"/>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2:50" ht="15.75" thickTop="1" x14ac:dyDescent="0.25">
      <c r="B3" s="34"/>
      <c r="C3" s="33"/>
      <c r="D3" s="33"/>
      <c r="E3" s="33"/>
      <c r="F3" s="33"/>
      <c r="G3" s="457" t="s">
        <v>11</v>
      </c>
      <c r="H3" s="380"/>
      <c r="I3" s="461" t="s">
        <v>9</v>
      </c>
      <c r="J3" s="461"/>
      <c r="K3" s="462"/>
      <c r="L3" s="391" t="s">
        <v>10</v>
      </c>
      <c r="M3" s="391"/>
      <c r="N3" s="392"/>
      <c r="O3" s="51"/>
      <c r="P3" s="53">
        <v>0.75</v>
      </c>
      <c r="Q3" s="52"/>
      <c r="R3" s="52"/>
      <c r="S3" s="52"/>
      <c r="T3" s="52" t="s">
        <v>2</v>
      </c>
      <c r="U3" s="52">
        <f>N11*PI()</f>
        <v>0</v>
      </c>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2:50" x14ac:dyDescent="0.25">
      <c r="B4" s="34"/>
      <c r="C4" s="33"/>
      <c r="D4" s="33"/>
      <c r="E4" s="33"/>
      <c r="F4" s="33"/>
      <c r="G4" s="458"/>
      <c r="H4" s="382"/>
      <c r="I4" s="463"/>
      <c r="J4" s="463"/>
      <c r="K4" s="464"/>
      <c r="L4" s="389"/>
      <c r="M4" s="389"/>
      <c r="N4" s="393"/>
      <c r="O4" s="51"/>
      <c r="P4" s="53">
        <v>0.15</v>
      </c>
      <c r="Q4" s="52"/>
      <c r="R4" s="52"/>
      <c r="S4" s="52"/>
      <c r="T4" s="52" t="s">
        <v>3</v>
      </c>
      <c r="U4" s="52" t="s">
        <v>4</v>
      </c>
      <c r="V4" s="52" t="s">
        <v>5</v>
      </c>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2:50" ht="15" customHeight="1" x14ac:dyDescent="0.25">
      <c r="B5" s="34"/>
      <c r="C5" s="33"/>
      <c r="D5" s="33"/>
      <c r="E5" s="33"/>
      <c r="F5" s="33"/>
      <c r="G5" s="459"/>
      <c r="H5" s="460"/>
      <c r="I5" s="394"/>
      <c r="J5" s="394"/>
      <c r="K5" s="395"/>
      <c r="L5" s="400"/>
      <c r="M5" s="394"/>
      <c r="N5" s="401"/>
      <c r="O5" s="51"/>
      <c r="P5" s="53">
        <v>0.1</v>
      </c>
      <c r="Q5" s="52"/>
      <c r="R5" s="52"/>
      <c r="S5" s="52"/>
      <c r="T5" s="52">
        <v>1</v>
      </c>
      <c r="U5" s="52">
        <v>0</v>
      </c>
      <c r="V5" s="52">
        <v>0</v>
      </c>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2:50" ht="15" customHeight="1" x14ac:dyDescent="0.25">
      <c r="B6" s="34"/>
      <c r="C6" s="33"/>
      <c r="D6" s="33"/>
      <c r="E6" s="33"/>
      <c r="F6" s="33"/>
      <c r="G6" s="465">
        <f>'SIG (2)'!G6:H13</f>
        <v>0.5</v>
      </c>
      <c r="H6" s="407"/>
      <c r="I6" s="454"/>
      <c r="J6" s="396"/>
      <c r="K6" s="397"/>
      <c r="L6" s="402"/>
      <c r="M6" s="396"/>
      <c r="N6" s="403"/>
      <c r="O6" s="51"/>
      <c r="P6" s="53">
        <v>1</v>
      </c>
      <c r="Q6" s="52"/>
      <c r="R6" s="52"/>
      <c r="S6" s="52"/>
      <c r="T6" s="52">
        <v>2</v>
      </c>
      <c r="U6" s="52">
        <f>-COS(U3)</f>
        <v>-1</v>
      </c>
      <c r="V6" s="52">
        <f>SIN(U3)</f>
        <v>0</v>
      </c>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2:50" ht="15" customHeight="1" x14ac:dyDescent="0.25">
      <c r="B7" s="34"/>
      <c r="C7" s="33"/>
      <c r="D7" s="33"/>
      <c r="E7" s="33"/>
      <c r="F7" s="33"/>
      <c r="G7" s="466"/>
      <c r="H7" s="409"/>
      <c r="I7" s="454"/>
      <c r="J7" s="396"/>
      <c r="K7" s="397"/>
      <c r="L7" s="402"/>
      <c r="M7" s="396"/>
      <c r="N7" s="403"/>
      <c r="O7" s="51"/>
      <c r="P7" s="52" t="s">
        <v>2</v>
      </c>
      <c r="Q7" s="52">
        <f>G6*PI()</f>
        <v>1.5707963267948966</v>
      </c>
      <c r="R7" s="52"/>
      <c r="S7" s="52"/>
      <c r="T7" s="52" t="s">
        <v>2</v>
      </c>
      <c r="U7" s="52">
        <f>K11*PI()</f>
        <v>3.1415926535897931</v>
      </c>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row>
    <row r="8" spans="2:50" ht="15" customHeight="1" x14ac:dyDescent="0.25">
      <c r="B8" s="34"/>
      <c r="C8" s="33"/>
      <c r="D8" s="33"/>
      <c r="E8" s="33"/>
      <c r="F8" s="33"/>
      <c r="G8" s="466"/>
      <c r="H8" s="409"/>
      <c r="I8" s="454"/>
      <c r="J8" s="396"/>
      <c r="K8" s="397"/>
      <c r="L8" s="402"/>
      <c r="M8" s="396"/>
      <c r="N8" s="403"/>
      <c r="O8" s="51"/>
      <c r="P8" s="52" t="s">
        <v>3</v>
      </c>
      <c r="Q8" s="52" t="s">
        <v>4</v>
      </c>
      <c r="R8" s="52" t="s">
        <v>5</v>
      </c>
      <c r="S8" s="52"/>
      <c r="T8" s="52" t="s">
        <v>3</v>
      </c>
      <c r="U8" s="52" t="s">
        <v>4</v>
      </c>
      <c r="V8" s="52" t="s">
        <v>5</v>
      </c>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2:50" ht="15" customHeight="1" x14ac:dyDescent="0.25">
      <c r="B9" s="34"/>
      <c r="C9" s="33"/>
      <c r="D9" s="33"/>
      <c r="E9" s="33"/>
      <c r="F9" s="33"/>
      <c r="G9" s="466"/>
      <c r="H9" s="409"/>
      <c r="I9" s="454"/>
      <c r="J9" s="396"/>
      <c r="K9" s="397"/>
      <c r="L9" s="402"/>
      <c r="M9" s="396"/>
      <c r="N9" s="403"/>
      <c r="O9" s="51"/>
      <c r="P9" s="52">
        <v>1</v>
      </c>
      <c r="Q9" s="52">
        <v>0</v>
      </c>
      <c r="R9" s="52">
        <v>0</v>
      </c>
      <c r="S9" s="52"/>
      <c r="T9" s="52">
        <v>1</v>
      </c>
      <c r="U9" s="52">
        <v>0</v>
      </c>
      <c r="V9" s="52">
        <v>0</v>
      </c>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row>
    <row r="10" spans="2:50" ht="15.75" customHeight="1" x14ac:dyDescent="0.25">
      <c r="B10" s="34"/>
      <c r="C10" s="33"/>
      <c r="D10" s="33"/>
      <c r="E10" s="33"/>
      <c r="F10" s="33"/>
      <c r="G10" s="466"/>
      <c r="H10" s="409"/>
      <c r="I10" s="454"/>
      <c r="J10" s="396"/>
      <c r="K10" s="397"/>
      <c r="L10" s="402"/>
      <c r="M10" s="396"/>
      <c r="N10" s="403"/>
      <c r="O10" s="51"/>
      <c r="P10" s="52">
        <v>2</v>
      </c>
      <c r="Q10" s="52">
        <f>-COS(Q7)</f>
        <v>-6.1257422745431001E-17</v>
      </c>
      <c r="R10" s="52">
        <f>SIN(Q7)</f>
        <v>1</v>
      </c>
      <c r="S10" s="52"/>
      <c r="T10" s="52">
        <v>2</v>
      </c>
      <c r="U10" s="52">
        <f>-COS(U7)</f>
        <v>1</v>
      </c>
      <c r="V10" s="52">
        <f>SIN(U7)</f>
        <v>1.22514845490862E-16</v>
      </c>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row>
    <row r="11" spans="2:50" ht="15.75" customHeight="1" x14ac:dyDescent="0.25">
      <c r="B11" s="34"/>
      <c r="C11" s="33"/>
      <c r="D11" s="33"/>
      <c r="E11" s="33"/>
      <c r="F11" s="33"/>
      <c r="G11" s="466"/>
      <c r="H11" s="409"/>
      <c r="I11" s="468" t="s">
        <v>7</v>
      </c>
      <c r="J11" s="413"/>
      <c r="K11" s="35">
        <v>1</v>
      </c>
      <c r="L11" s="430" t="s">
        <v>7</v>
      </c>
      <c r="M11" s="413"/>
      <c r="N11" s="36">
        <v>0</v>
      </c>
      <c r="O11" s="51"/>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row>
    <row r="12" spans="2:50" ht="15.75" customHeight="1" x14ac:dyDescent="0.25">
      <c r="B12" s="34"/>
      <c r="C12" s="33"/>
      <c r="D12" s="33"/>
      <c r="E12" s="33"/>
      <c r="F12" s="33"/>
      <c r="G12" s="466"/>
      <c r="H12" s="409"/>
      <c r="I12" s="414"/>
      <c r="J12" s="368"/>
      <c r="K12" s="415"/>
      <c r="L12" s="367"/>
      <c r="M12" s="368"/>
      <c r="N12" s="369"/>
      <c r="O12" s="51"/>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row>
    <row r="13" spans="2:50" ht="15.75" customHeight="1" thickBot="1" x14ac:dyDescent="0.3">
      <c r="B13" s="34"/>
      <c r="C13" s="33"/>
      <c r="D13" s="33"/>
      <c r="E13" s="33"/>
      <c r="F13" s="33"/>
      <c r="G13" s="467"/>
      <c r="H13" s="411"/>
      <c r="I13" s="416"/>
      <c r="J13" s="371"/>
      <c r="K13" s="417"/>
      <c r="L13" s="370"/>
      <c r="M13" s="371"/>
      <c r="N13" s="372"/>
      <c r="O13" s="51"/>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row>
    <row r="14" spans="2:50" ht="42" customHeight="1" thickTop="1" thickBot="1" x14ac:dyDescent="0.3">
      <c r="B14" s="376" t="s">
        <v>8</v>
      </c>
      <c r="C14" s="377"/>
      <c r="D14" s="377"/>
      <c r="E14" s="377"/>
      <c r="F14" s="377"/>
      <c r="G14" s="377"/>
      <c r="H14" s="378"/>
      <c r="I14" s="49"/>
      <c r="J14" s="49"/>
      <c r="K14" s="49"/>
      <c r="L14" s="49"/>
      <c r="M14" s="49"/>
      <c r="N14" s="50"/>
      <c r="O14" s="51"/>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row>
    <row r="15" spans="2:50" ht="15.75" hidden="1" thickTop="1" x14ac:dyDescent="0.25">
      <c r="B15" s="445"/>
      <c r="C15" s="446"/>
      <c r="D15" s="446"/>
      <c r="E15" s="446"/>
      <c r="F15" s="446"/>
      <c r="G15" s="446"/>
      <c r="H15" s="446"/>
      <c r="I15" s="385" t="s">
        <v>12</v>
      </c>
      <c r="J15" s="386"/>
      <c r="K15" s="387"/>
      <c r="L15" s="447" t="s">
        <v>13</v>
      </c>
      <c r="M15" s="386"/>
      <c r="N15" s="448"/>
      <c r="O15" s="51"/>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row>
    <row r="16" spans="2:50" hidden="1" x14ac:dyDescent="0.25">
      <c r="B16" s="421"/>
      <c r="C16" s="396"/>
      <c r="D16" s="396"/>
      <c r="E16" s="396"/>
      <c r="F16" s="396"/>
      <c r="G16" s="396"/>
      <c r="H16" s="396"/>
      <c r="I16" s="388"/>
      <c r="J16" s="389"/>
      <c r="K16" s="390"/>
      <c r="L16" s="428"/>
      <c r="M16" s="389"/>
      <c r="N16" s="393"/>
      <c r="O16" s="51"/>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row>
    <row r="17" spans="2:50" hidden="1" x14ac:dyDescent="0.25">
      <c r="B17" s="421"/>
      <c r="C17" s="396"/>
      <c r="D17" s="396"/>
      <c r="E17" s="396"/>
      <c r="F17" s="396"/>
      <c r="G17" s="396"/>
      <c r="H17" s="396"/>
      <c r="I17" s="438"/>
      <c r="J17" s="394"/>
      <c r="K17" s="395"/>
      <c r="L17" s="400"/>
      <c r="M17" s="394"/>
      <c r="N17" s="401"/>
      <c r="O17" s="51"/>
      <c r="P17" s="52"/>
      <c r="Q17" s="52"/>
      <c r="R17" s="52"/>
      <c r="S17" s="52"/>
      <c r="T17" s="52" t="s">
        <v>2</v>
      </c>
      <c r="U17" s="52">
        <f>N23*PI()</f>
        <v>2.9530970943744053</v>
      </c>
      <c r="V17" s="52"/>
      <c r="W17" s="52" t="s">
        <v>2</v>
      </c>
      <c r="X17" s="52">
        <f>K23*PI()</f>
        <v>1.288052987971815</v>
      </c>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row>
    <row r="18" spans="2:50" hidden="1" x14ac:dyDescent="0.25">
      <c r="B18" s="421"/>
      <c r="C18" s="396"/>
      <c r="D18" s="396"/>
      <c r="E18" s="396"/>
      <c r="F18" s="396"/>
      <c r="G18" s="396"/>
      <c r="H18" s="396"/>
      <c r="I18" s="421"/>
      <c r="J18" s="396"/>
      <c r="K18" s="397"/>
      <c r="L18" s="402"/>
      <c r="M18" s="396"/>
      <c r="N18" s="403"/>
      <c r="O18" s="51"/>
      <c r="P18" s="52"/>
      <c r="Q18" s="52"/>
      <c r="R18" s="52"/>
      <c r="S18" s="52"/>
      <c r="T18" s="52" t="s">
        <v>3</v>
      </c>
      <c r="U18" s="52" t="s">
        <v>4</v>
      </c>
      <c r="V18" s="52" t="s">
        <v>5</v>
      </c>
      <c r="W18" s="52" t="s">
        <v>3</v>
      </c>
      <c r="X18" s="52" t="s">
        <v>4</v>
      </c>
      <c r="Y18" s="52" t="s">
        <v>5</v>
      </c>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row>
    <row r="19" spans="2:50" ht="15.75" hidden="1" thickBot="1" x14ac:dyDescent="0.3">
      <c r="B19" s="421"/>
      <c r="C19" s="396"/>
      <c r="D19" s="396"/>
      <c r="E19" s="396"/>
      <c r="F19" s="396"/>
      <c r="G19" s="396"/>
      <c r="H19" s="396"/>
      <c r="I19" s="421"/>
      <c r="J19" s="396"/>
      <c r="K19" s="397"/>
      <c r="L19" s="402"/>
      <c r="M19" s="396"/>
      <c r="N19" s="403"/>
      <c r="O19" s="51"/>
      <c r="P19" s="52"/>
      <c r="Q19" s="52"/>
      <c r="R19" s="52"/>
      <c r="S19" s="52"/>
      <c r="T19" s="52">
        <v>1</v>
      </c>
      <c r="U19" s="52">
        <v>0</v>
      </c>
      <c r="V19" s="52">
        <v>0</v>
      </c>
      <c r="W19" s="52">
        <v>1</v>
      </c>
      <c r="X19" s="52">
        <v>0</v>
      </c>
      <c r="Y19" s="52">
        <v>0</v>
      </c>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row>
    <row r="20" spans="2:50" ht="15.75" thickTop="1" x14ac:dyDescent="0.25">
      <c r="B20" s="34"/>
      <c r="C20" s="33"/>
      <c r="D20" s="33"/>
      <c r="E20" s="33"/>
      <c r="F20" s="33"/>
      <c r="G20" s="450" t="s">
        <v>11</v>
      </c>
      <c r="H20" s="451"/>
      <c r="I20" s="421"/>
      <c r="J20" s="396"/>
      <c r="K20" s="397"/>
      <c r="L20" s="402"/>
      <c r="M20" s="396"/>
      <c r="N20" s="403"/>
      <c r="O20" s="51"/>
      <c r="P20" s="52"/>
      <c r="Q20" s="52"/>
      <c r="R20" s="52"/>
      <c r="S20" s="52"/>
      <c r="T20" s="52">
        <v>2</v>
      </c>
      <c r="U20" s="52">
        <f>-COS(U17)</f>
        <v>0.98228725072868861</v>
      </c>
      <c r="V20" s="52">
        <f>SIN(U17)</f>
        <v>0.18738131458572502</v>
      </c>
      <c r="W20" s="52">
        <v>2</v>
      </c>
      <c r="X20" s="52">
        <f>-COS(X17)</f>
        <v>-0.2789911060392295</v>
      </c>
      <c r="Y20" s="52">
        <f>SIN(X17)</f>
        <v>0.96029368567694295</v>
      </c>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row>
    <row r="21" spans="2:50" x14ac:dyDescent="0.25">
      <c r="B21" s="34"/>
      <c r="C21" s="33"/>
      <c r="D21" s="33"/>
      <c r="E21" s="33"/>
      <c r="F21" s="33"/>
      <c r="G21" s="381"/>
      <c r="H21" s="382"/>
      <c r="I21" s="421"/>
      <c r="J21" s="396"/>
      <c r="K21" s="397"/>
      <c r="L21" s="402"/>
      <c r="M21" s="396"/>
      <c r="N21" s="403"/>
      <c r="O21" s="51"/>
      <c r="P21" s="52" t="s">
        <v>2</v>
      </c>
      <c r="Q21" s="52">
        <f>G23*PI()</f>
        <v>2.5219135026692063</v>
      </c>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row>
    <row r="22" spans="2:50" ht="15.75" thickBot="1" x14ac:dyDescent="0.3">
      <c r="B22" s="34"/>
      <c r="C22" s="33"/>
      <c r="D22" s="33"/>
      <c r="E22" s="33"/>
      <c r="F22" s="33"/>
      <c r="G22" s="383"/>
      <c r="H22" s="384"/>
      <c r="I22" s="449"/>
      <c r="J22" s="398"/>
      <c r="K22" s="399"/>
      <c r="L22" s="404"/>
      <c r="M22" s="398"/>
      <c r="N22" s="405"/>
      <c r="O22" s="51"/>
      <c r="P22" s="52" t="s">
        <v>3</v>
      </c>
      <c r="Q22" s="52" t="s">
        <v>4</v>
      </c>
      <c r="R22" s="52" t="s">
        <v>5</v>
      </c>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row>
    <row r="23" spans="2:50" ht="15.75" customHeight="1" x14ac:dyDescent="0.25">
      <c r="B23" s="34"/>
      <c r="C23" s="33"/>
      <c r="D23" s="33"/>
      <c r="E23" s="33"/>
      <c r="F23" s="33"/>
      <c r="G23" s="433">
        <f>'SIG (2)'!G23:H30</f>
        <v>0.80274999999999996</v>
      </c>
      <c r="H23" s="434"/>
      <c r="I23" s="437" t="s">
        <v>7</v>
      </c>
      <c r="J23" s="413"/>
      <c r="K23" s="35">
        <v>0.41</v>
      </c>
      <c r="L23" s="430" t="s">
        <v>7</v>
      </c>
      <c r="M23" s="413"/>
      <c r="N23" s="36">
        <v>0.94</v>
      </c>
      <c r="O23" s="51"/>
      <c r="P23" s="52">
        <v>1</v>
      </c>
      <c r="Q23" s="52">
        <v>0</v>
      </c>
      <c r="R23" s="52">
        <v>0</v>
      </c>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row>
    <row r="24" spans="2:50" x14ac:dyDescent="0.25">
      <c r="B24" s="34"/>
      <c r="C24" s="33"/>
      <c r="D24" s="33"/>
      <c r="E24" s="33"/>
      <c r="F24" s="33"/>
      <c r="G24" s="408"/>
      <c r="H24" s="409"/>
      <c r="I24" s="421"/>
      <c r="J24" s="396"/>
      <c r="K24" s="397"/>
      <c r="L24" s="402"/>
      <c r="M24" s="396"/>
      <c r="N24" s="403"/>
      <c r="O24" s="51"/>
      <c r="P24" s="52">
        <v>2</v>
      </c>
      <c r="Q24" s="52">
        <f>-COS(Q21)</f>
        <v>0.81406483936369523</v>
      </c>
      <c r="R24" s="52">
        <f>SIN(Q21)</f>
        <v>0.58077399848113131</v>
      </c>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row>
    <row r="25" spans="2:50" ht="15.75" thickBot="1" x14ac:dyDescent="0.3">
      <c r="B25" s="34"/>
      <c r="C25" s="33"/>
      <c r="D25" s="33"/>
      <c r="E25" s="33"/>
      <c r="F25" s="33"/>
      <c r="G25" s="408"/>
      <c r="H25" s="409"/>
      <c r="I25" s="439"/>
      <c r="J25" s="440"/>
      <c r="K25" s="441"/>
      <c r="L25" s="442"/>
      <c r="M25" s="440"/>
      <c r="N25" s="443"/>
      <c r="O25" s="51"/>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row>
    <row r="26" spans="2:50" ht="15.75" thickTop="1" x14ac:dyDescent="0.25">
      <c r="B26" s="34"/>
      <c r="C26" s="33"/>
      <c r="D26" s="33"/>
      <c r="E26" s="33"/>
      <c r="F26" s="33"/>
      <c r="G26" s="408"/>
      <c r="H26" s="409"/>
      <c r="I26" s="385" t="s">
        <v>14</v>
      </c>
      <c r="J26" s="386"/>
      <c r="K26" s="387"/>
      <c r="L26" s="425" t="s">
        <v>15</v>
      </c>
      <c r="M26" s="426"/>
      <c r="N26" s="452"/>
      <c r="O26" s="51"/>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row>
    <row r="27" spans="2:50" x14ac:dyDescent="0.25">
      <c r="B27" s="34"/>
      <c r="C27" s="33"/>
      <c r="D27" s="33"/>
      <c r="E27" s="33"/>
      <c r="F27" s="33"/>
      <c r="G27" s="408"/>
      <c r="H27" s="409"/>
      <c r="I27" s="388"/>
      <c r="J27" s="389"/>
      <c r="K27" s="390"/>
      <c r="L27" s="428"/>
      <c r="M27" s="389"/>
      <c r="N27" s="393"/>
      <c r="O27" s="51"/>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row>
    <row r="28" spans="2:50" x14ac:dyDescent="0.25">
      <c r="B28" s="34"/>
      <c r="C28" s="33"/>
      <c r="D28" s="33"/>
      <c r="E28" s="33"/>
      <c r="F28" s="33"/>
      <c r="G28" s="408"/>
      <c r="H28" s="409"/>
      <c r="I28" s="453"/>
      <c r="J28" s="394"/>
      <c r="K28" s="395"/>
      <c r="L28" s="400"/>
      <c r="M28" s="394"/>
      <c r="N28" s="401"/>
      <c r="O28" s="51"/>
      <c r="P28" s="52"/>
      <c r="Q28" s="52"/>
      <c r="R28" s="52"/>
      <c r="S28" s="52"/>
      <c r="T28" s="52" t="s">
        <v>2</v>
      </c>
      <c r="U28" s="52">
        <f>N34*PI()</f>
        <v>1.4137166941154069</v>
      </c>
      <c r="V28" s="52"/>
      <c r="W28" s="52" t="s">
        <v>2</v>
      </c>
      <c r="X28" s="52">
        <f>K34*PI()</f>
        <v>0.31415926535897931</v>
      </c>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row>
    <row r="29" spans="2:50" x14ac:dyDescent="0.25">
      <c r="B29" s="34"/>
      <c r="C29" s="33"/>
      <c r="D29" s="33"/>
      <c r="E29" s="33"/>
      <c r="F29" s="33"/>
      <c r="G29" s="408"/>
      <c r="H29" s="409"/>
      <c r="I29" s="454"/>
      <c r="J29" s="396"/>
      <c r="K29" s="397"/>
      <c r="L29" s="402"/>
      <c r="M29" s="396"/>
      <c r="N29" s="403"/>
      <c r="O29" s="51"/>
      <c r="P29" s="52"/>
      <c r="Q29" s="52"/>
      <c r="R29" s="52"/>
      <c r="S29" s="52"/>
      <c r="T29" s="52" t="s">
        <v>3</v>
      </c>
      <c r="U29" s="52" t="s">
        <v>4</v>
      </c>
      <c r="V29" s="52" t="s">
        <v>5</v>
      </c>
      <c r="W29" s="52" t="s">
        <v>3</v>
      </c>
      <c r="X29" s="52" t="s">
        <v>4</v>
      </c>
      <c r="Y29" s="52" t="s">
        <v>5</v>
      </c>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row>
    <row r="30" spans="2:50" ht="15.75" thickBot="1" x14ac:dyDescent="0.3">
      <c r="B30" s="34"/>
      <c r="C30" s="33"/>
      <c r="D30" s="33"/>
      <c r="E30" s="33"/>
      <c r="F30" s="33"/>
      <c r="G30" s="435"/>
      <c r="H30" s="436"/>
      <c r="I30" s="454"/>
      <c r="J30" s="396"/>
      <c r="K30" s="397"/>
      <c r="L30" s="402"/>
      <c r="M30" s="396"/>
      <c r="N30" s="403"/>
      <c r="O30" s="51"/>
      <c r="P30" s="52"/>
      <c r="Q30" s="52"/>
      <c r="R30" s="52"/>
      <c r="S30" s="52"/>
      <c r="T30" s="52">
        <v>1</v>
      </c>
      <c r="U30" s="52">
        <v>0</v>
      </c>
      <c r="V30" s="52">
        <v>0</v>
      </c>
      <c r="W30" s="52">
        <v>1</v>
      </c>
      <c r="X30" s="52">
        <v>0</v>
      </c>
      <c r="Y30" s="52">
        <v>0</v>
      </c>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row>
    <row r="31" spans="2:50" hidden="1" x14ac:dyDescent="0.25">
      <c r="B31" s="421"/>
      <c r="C31" s="396"/>
      <c r="D31" s="396"/>
      <c r="E31" s="396"/>
      <c r="F31" s="396"/>
      <c r="G31" s="396"/>
      <c r="H31" s="396"/>
      <c r="I31" s="454"/>
      <c r="J31" s="396"/>
      <c r="K31" s="397"/>
      <c r="L31" s="402"/>
      <c r="M31" s="396"/>
      <c r="N31" s="403"/>
      <c r="O31" s="51"/>
      <c r="P31" s="52"/>
      <c r="Q31" s="52"/>
      <c r="R31" s="52"/>
      <c r="S31" s="52"/>
      <c r="T31" s="52">
        <v>2</v>
      </c>
      <c r="U31" s="52">
        <f>-COS(U28)</f>
        <v>-0.15643446504023092</v>
      </c>
      <c r="V31" s="52">
        <f>SIN(U28)</f>
        <v>0.98768834059513777</v>
      </c>
      <c r="W31" s="52">
        <v>2</v>
      </c>
      <c r="X31" s="52">
        <f>-COS(X28)</f>
        <v>-0.95105651629515353</v>
      </c>
      <c r="Y31" s="52">
        <f>SIN(X28)</f>
        <v>0.3090169943749474</v>
      </c>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row>
    <row r="32" spans="2:50" hidden="1" x14ac:dyDescent="0.25">
      <c r="B32" s="421"/>
      <c r="C32" s="396"/>
      <c r="D32" s="396"/>
      <c r="E32" s="396"/>
      <c r="F32" s="396"/>
      <c r="G32" s="396"/>
      <c r="H32" s="396"/>
      <c r="I32" s="454"/>
      <c r="J32" s="396"/>
      <c r="K32" s="397"/>
      <c r="L32" s="402"/>
      <c r="M32" s="396"/>
      <c r="N32" s="403"/>
      <c r="O32" s="51"/>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2:50" hidden="1" x14ac:dyDescent="0.25">
      <c r="B33" s="421"/>
      <c r="C33" s="396"/>
      <c r="D33" s="396"/>
      <c r="E33" s="396"/>
      <c r="F33" s="396"/>
      <c r="G33" s="396"/>
      <c r="H33" s="396"/>
      <c r="I33" s="455"/>
      <c r="J33" s="398"/>
      <c r="K33" s="399"/>
      <c r="L33" s="404"/>
      <c r="M33" s="398"/>
      <c r="N33" s="405"/>
      <c r="O33" s="51"/>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row>
    <row r="34" spans="2:50" ht="15.75" hidden="1" customHeight="1" x14ac:dyDescent="0.25">
      <c r="B34" s="421"/>
      <c r="C34" s="396"/>
      <c r="D34" s="396"/>
      <c r="E34" s="396"/>
      <c r="F34" s="396"/>
      <c r="G34" s="396"/>
      <c r="H34" s="396"/>
      <c r="I34" s="437" t="s">
        <v>7</v>
      </c>
      <c r="J34" s="413"/>
      <c r="K34" s="35">
        <v>0.1</v>
      </c>
      <c r="L34" s="430" t="s">
        <v>7</v>
      </c>
      <c r="M34" s="413"/>
      <c r="N34" s="36">
        <v>0.45</v>
      </c>
      <c r="O34" s="51"/>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row>
    <row r="35" spans="2:50" hidden="1" x14ac:dyDescent="0.25">
      <c r="B35" s="421"/>
      <c r="C35" s="396"/>
      <c r="D35" s="396"/>
      <c r="E35" s="396"/>
      <c r="F35" s="396"/>
      <c r="G35" s="396"/>
      <c r="H35" s="396"/>
      <c r="I35" s="453"/>
      <c r="J35" s="394"/>
      <c r="K35" s="395"/>
      <c r="L35" s="394"/>
      <c r="M35" s="394"/>
      <c r="N35" s="401"/>
      <c r="O35" s="51"/>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row>
    <row r="36" spans="2:50" ht="15.75" hidden="1" thickBot="1" x14ac:dyDescent="0.3">
      <c r="B36" s="422"/>
      <c r="C36" s="423"/>
      <c r="D36" s="423"/>
      <c r="E36" s="423"/>
      <c r="F36" s="423"/>
      <c r="G36" s="423"/>
      <c r="H36" s="423"/>
      <c r="I36" s="456"/>
      <c r="J36" s="423"/>
      <c r="K36" s="424"/>
      <c r="L36" s="423"/>
      <c r="M36" s="423"/>
      <c r="N36" s="432"/>
      <c r="O36" s="51"/>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row>
    <row r="37" spans="2:50" ht="42" customHeight="1" thickTop="1" thickBot="1" x14ac:dyDescent="0.3">
      <c r="B37" s="376" t="s">
        <v>16</v>
      </c>
      <c r="C37" s="377"/>
      <c r="D37" s="377"/>
      <c r="E37" s="377"/>
      <c r="F37" s="377"/>
      <c r="G37" s="377"/>
      <c r="H37" s="378"/>
      <c r="I37" s="49"/>
      <c r="J37" s="49"/>
      <c r="K37" s="49"/>
      <c r="L37" s="49"/>
      <c r="M37" s="49"/>
      <c r="N37" s="50"/>
      <c r="O37" s="51"/>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row>
    <row r="38" spans="2:50" ht="15.75" hidden="1" customHeight="1" thickTop="1" x14ac:dyDescent="0.25">
      <c r="B38" s="445"/>
      <c r="C38" s="446"/>
      <c r="D38" s="446"/>
      <c r="E38" s="446"/>
      <c r="F38" s="446"/>
      <c r="G38" s="446"/>
      <c r="H38" s="446"/>
      <c r="I38" s="385" t="s">
        <v>17</v>
      </c>
      <c r="J38" s="386"/>
      <c r="K38" s="387"/>
      <c r="L38" s="447" t="s">
        <v>18</v>
      </c>
      <c r="M38" s="386"/>
      <c r="N38" s="448"/>
      <c r="O38" s="51"/>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row>
    <row r="39" spans="2:50" hidden="1" x14ac:dyDescent="0.25">
      <c r="B39" s="421"/>
      <c r="C39" s="396"/>
      <c r="D39" s="396"/>
      <c r="E39" s="396"/>
      <c r="F39" s="396"/>
      <c r="G39" s="396"/>
      <c r="H39" s="396"/>
      <c r="I39" s="388"/>
      <c r="J39" s="389"/>
      <c r="K39" s="390"/>
      <c r="L39" s="428"/>
      <c r="M39" s="389"/>
      <c r="N39" s="393"/>
      <c r="O39" s="51"/>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row>
    <row r="40" spans="2:50" ht="15" hidden="1" customHeight="1" x14ac:dyDescent="0.25">
      <c r="B40" s="421"/>
      <c r="C40" s="396"/>
      <c r="D40" s="396"/>
      <c r="E40" s="396"/>
      <c r="F40" s="396"/>
      <c r="G40" s="396"/>
      <c r="H40" s="396"/>
      <c r="I40" s="438"/>
      <c r="J40" s="394"/>
      <c r="K40" s="395"/>
      <c r="L40" s="400"/>
      <c r="M40" s="394"/>
      <c r="N40" s="401"/>
      <c r="O40" s="51"/>
      <c r="P40" s="52"/>
      <c r="Q40" s="52"/>
      <c r="R40" s="52"/>
      <c r="S40" s="52"/>
      <c r="T40" s="52" t="s">
        <v>2</v>
      </c>
      <c r="U40" s="52">
        <f>K46*PI()</f>
        <v>3.1415926535897931</v>
      </c>
      <c r="V40" s="52"/>
      <c r="W40" s="52" t="s">
        <v>2</v>
      </c>
      <c r="X40" s="52">
        <f>N46*PI()</f>
        <v>3.1415926535897931</v>
      </c>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row>
    <row r="41" spans="2:50" ht="15" hidden="1" customHeight="1" x14ac:dyDescent="0.25">
      <c r="B41" s="421"/>
      <c r="C41" s="396"/>
      <c r="D41" s="396"/>
      <c r="E41" s="396"/>
      <c r="F41" s="396"/>
      <c r="G41" s="396"/>
      <c r="H41" s="396"/>
      <c r="I41" s="421"/>
      <c r="J41" s="396"/>
      <c r="K41" s="397"/>
      <c r="L41" s="402"/>
      <c r="M41" s="396"/>
      <c r="N41" s="403"/>
      <c r="O41" s="51"/>
      <c r="P41" s="52"/>
      <c r="Q41" s="52"/>
      <c r="R41" s="52"/>
      <c r="S41" s="52"/>
      <c r="T41" s="52" t="s">
        <v>3</v>
      </c>
      <c r="U41" s="52" t="s">
        <v>4</v>
      </c>
      <c r="V41" s="52" t="s">
        <v>5</v>
      </c>
      <c r="W41" s="52" t="s">
        <v>3</v>
      </c>
      <c r="X41" s="52" t="s">
        <v>4</v>
      </c>
      <c r="Y41" s="52" t="s">
        <v>5</v>
      </c>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row>
    <row r="42" spans="2:50" ht="15" hidden="1" customHeight="1" thickBot="1" x14ac:dyDescent="0.3">
      <c r="B42" s="421"/>
      <c r="C42" s="396"/>
      <c r="D42" s="396"/>
      <c r="E42" s="396"/>
      <c r="F42" s="396"/>
      <c r="G42" s="396"/>
      <c r="H42" s="396"/>
      <c r="I42" s="421"/>
      <c r="J42" s="396"/>
      <c r="K42" s="397"/>
      <c r="L42" s="402"/>
      <c r="M42" s="396"/>
      <c r="N42" s="403"/>
      <c r="O42" s="51"/>
      <c r="P42" s="52" t="s">
        <v>2</v>
      </c>
      <c r="Q42" s="52">
        <f>G46*PI()</f>
        <v>3.0687376239565443</v>
      </c>
      <c r="R42" s="52"/>
      <c r="S42" s="52"/>
      <c r="T42" s="52">
        <v>1</v>
      </c>
      <c r="U42" s="52">
        <v>0</v>
      </c>
      <c r="V42" s="52">
        <v>0</v>
      </c>
      <c r="W42" s="52">
        <v>1</v>
      </c>
      <c r="X42" s="52">
        <v>0</v>
      </c>
      <c r="Y42" s="52">
        <v>0</v>
      </c>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row>
    <row r="43" spans="2:50" ht="15" customHeight="1" thickTop="1" x14ac:dyDescent="0.25">
      <c r="B43" s="34"/>
      <c r="C43" s="33"/>
      <c r="D43" s="33"/>
      <c r="E43" s="33"/>
      <c r="F43" s="33"/>
      <c r="G43" s="450" t="s">
        <v>11</v>
      </c>
      <c r="H43" s="451"/>
      <c r="I43" s="421"/>
      <c r="J43" s="396"/>
      <c r="K43" s="397"/>
      <c r="L43" s="402"/>
      <c r="M43" s="396"/>
      <c r="N43" s="403"/>
      <c r="O43" s="51"/>
      <c r="P43" s="52" t="s">
        <v>3</v>
      </c>
      <c r="Q43" s="52" t="s">
        <v>4</v>
      </c>
      <c r="R43" s="52" t="s">
        <v>5</v>
      </c>
      <c r="S43" s="52"/>
      <c r="T43" s="52">
        <v>2</v>
      </c>
      <c r="U43" s="52">
        <f>-COS(U40)</f>
        <v>1</v>
      </c>
      <c r="V43" s="52">
        <f>SIN(U40)</f>
        <v>1.22514845490862E-16</v>
      </c>
      <c r="W43" s="52">
        <v>2</v>
      </c>
      <c r="X43" s="52">
        <f>-COS(X40)</f>
        <v>1</v>
      </c>
      <c r="Y43" s="52">
        <f>SIN(X40)</f>
        <v>1.22514845490862E-16</v>
      </c>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row>
    <row r="44" spans="2:50" ht="15" customHeight="1" x14ac:dyDescent="0.25">
      <c r="B44" s="34"/>
      <c r="C44" s="33"/>
      <c r="D44" s="33"/>
      <c r="E44" s="33"/>
      <c r="F44" s="33"/>
      <c r="G44" s="381"/>
      <c r="H44" s="382"/>
      <c r="I44" s="421"/>
      <c r="J44" s="396"/>
      <c r="K44" s="397"/>
      <c r="L44" s="402"/>
      <c r="M44" s="396"/>
      <c r="N44" s="403"/>
      <c r="O44" s="51"/>
      <c r="P44" s="52">
        <v>1</v>
      </c>
      <c r="Q44" s="52">
        <v>0</v>
      </c>
      <c r="R44" s="52">
        <v>0</v>
      </c>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row>
    <row r="45" spans="2:50" ht="15" customHeight="1" thickBot="1" x14ac:dyDescent="0.3">
      <c r="B45" s="34"/>
      <c r="C45" s="33"/>
      <c r="D45" s="33"/>
      <c r="E45" s="33"/>
      <c r="F45" s="33"/>
      <c r="G45" s="383"/>
      <c r="H45" s="384"/>
      <c r="I45" s="449"/>
      <c r="J45" s="398"/>
      <c r="K45" s="399"/>
      <c r="L45" s="404"/>
      <c r="M45" s="398"/>
      <c r="N45" s="405"/>
      <c r="O45" s="51"/>
      <c r="P45" s="52">
        <v>2</v>
      </c>
      <c r="Q45" s="52">
        <f>-COS(Q42)</f>
        <v>0.99734724600957536</v>
      </c>
      <c r="R45" s="52">
        <f>SIN(Q42)</f>
        <v>7.2790596076110881E-2</v>
      </c>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row>
    <row r="46" spans="2:50" ht="15.75" customHeight="1" x14ac:dyDescent="0.25">
      <c r="B46" s="34"/>
      <c r="C46" s="33"/>
      <c r="D46" s="33"/>
      <c r="E46" s="33"/>
      <c r="F46" s="33"/>
      <c r="G46" s="433">
        <f>'SIG (2)'!G46:H53</f>
        <v>0.97680952380952379</v>
      </c>
      <c r="H46" s="434"/>
      <c r="I46" s="437" t="s">
        <v>7</v>
      </c>
      <c r="J46" s="413"/>
      <c r="K46" s="35">
        <v>1</v>
      </c>
      <c r="L46" s="437" t="s">
        <v>7</v>
      </c>
      <c r="M46" s="413"/>
      <c r="N46" s="36">
        <v>1</v>
      </c>
      <c r="O46" s="51"/>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row>
    <row r="47" spans="2:50" ht="15.75" customHeight="1" x14ac:dyDescent="0.25">
      <c r="B47" s="34"/>
      <c r="C47" s="33"/>
      <c r="D47" s="33"/>
      <c r="E47" s="33"/>
      <c r="F47" s="33"/>
      <c r="G47" s="408"/>
      <c r="H47" s="409"/>
      <c r="I47" s="438"/>
      <c r="J47" s="394"/>
      <c r="K47" s="395"/>
      <c r="L47" s="400"/>
      <c r="M47" s="394"/>
      <c r="N47" s="401"/>
      <c r="O47" s="51"/>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row>
    <row r="48" spans="2:50" ht="15.75" customHeight="1" thickBot="1" x14ac:dyDescent="0.3">
      <c r="B48" s="34"/>
      <c r="C48" s="33"/>
      <c r="D48" s="33"/>
      <c r="E48" s="33"/>
      <c r="F48" s="33"/>
      <c r="G48" s="408"/>
      <c r="H48" s="409"/>
      <c r="I48" s="439"/>
      <c r="J48" s="440"/>
      <c r="K48" s="441"/>
      <c r="L48" s="442"/>
      <c r="M48" s="440"/>
      <c r="N48" s="443"/>
      <c r="O48" s="51"/>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row>
    <row r="49" spans="2:50" ht="15" customHeight="1" thickTop="1" x14ac:dyDescent="0.25">
      <c r="B49" s="39"/>
      <c r="C49" s="38"/>
      <c r="D49" s="38"/>
      <c r="E49" s="38"/>
      <c r="F49" s="40"/>
      <c r="G49" s="408"/>
      <c r="H49" s="409"/>
      <c r="I49" s="391" t="s">
        <v>19</v>
      </c>
      <c r="J49" s="391"/>
      <c r="K49" s="444"/>
      <c r="L49" s="429" t="s">
        <v>20</v>
      </c>
      <c r="M49" s="391"/>
      <c r="N49" s="392"/>
      <c r="O49" s="51"/>
      <c r="P49" s="52"/>
      <c r="Q49" s="52"/>
      <c r="R49" s="52"/>
      <c r="S49" s="52"/>
      <c r="T49" s="52" t="s">
        <v>2</v>
      </c>
      <c r="U49" s="52">
        <f>K57*PI()</f>
        <v>3.1415926535897931</v>
      </c>
      <c r="V49" s="52"/>
      <c r="W49" s="52" t="s">
        <v>2</v>
      </c>
      <c r="X49" s="52">
        <f>N57*PI()</f>
        <v>2.2305307840487529</v>
      </c>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row>
    <row r="50" spans="2:50" x14ac:dyDescent="0.25">
      <c r="B50" s="39"/>
      <c r="C50" s="38"/>
      <c r="D50" s="38"/>
      <c r="E50" s="38"/>
      <c r="F50" s="40"/>
      <c r="G50" s="408"/>
      <c r="H50" s="409"/>
      <c r="I50" s="389"/>
      <c r="J50" s="389"/>
      <c r="K50" s="390"/>
      <c r="L50" s="428"/>
      <c r="M50" s="389"/>
      <c r="N50" s="393"/>
      <c r="O50" s="51"/>
      <c r="P50" s="52"/>
      <c r="Q50" s="52"/>
      <c r="R50" s="52"/>
      <c r="S50" s="52"/>
      <c r="T50" s="52" t="s">
        <v>3</v>
      </c>
      <c r="U50" s="52" t="s">
        <v>4</v>
      </c>
      <c r="V50" s="52" t="s">
        <v>5</v>
      </c>
      <c r="W50" s="52" t="s">
        <v>3</v>
      </c>
      <c r="X50" s="52" t="s">
        <v>4</v>
      </c>
      <c r="Y50" s="52" t="s">
        <v>5</v>
      </c>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row>
    <row r="51" spans="2:50" x14ac:dyDescent="0.25">
      <c r="B51" s="39"/>
      <c r="C51" s="38"/>
      <c r="D51" s="38"/>
      <c r="E51" s="38"/>
      <c r="F51" s="40"/>
      <c r="G51" s="408"/>
      <c r="H51" s="409"/>
      <c r="I51" s="394"/>
      <c r="J51" s="394"/>
      <c r="K51" s="395"/>
      <c r="L51" s="400"/>
      <c r="M51" s="394"/>
      <c r="N51" s="401"/>
      <c r="O51" s="51"/>
      <c r="P51" s="52"/>
      <c r="Q51" s="52"/>
      <c r="R51" s="52"/>
      <c r="S51" s="52"/>
      <c r="T51" s="52">
        <v>1</v>
      </c>
      <c r="U51" s="52">
        <v>0</v>
      </c>
      <c r="V51" s="52">
        <v>0</v>
      </c>
      <c r="W51" s="52">
        <v>1</v>
      </c>
      <c r="X51" s="52">
        <v>0</v>
      </c>
      <c r="Y51" s="52">
        <v>0</v>
      </c>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row>
    <row r="52" spans="2:50" x14ac:dyDescent="0.25">
      <c r="B52" s="39"/>
      <c r="C52" s="38"/>
      <c r="D52" s="38"/>
      <c r="E52" s="38"/>
      <c r="F52" s="40"/>
      <c r="G52" s="408"/>
      <c r="H52" s="409"/>
      <c r="I52" s="396"/>
      <c r="J52" s="396"/>
      <c r="K52" s="397"/>
      <c r="L52" s="402"/>
      <c r="M52" s="396"/>
      <c r="N52" s="403"/>
      <c r="O52" s="51"/>
      <c r="P52" s="52"/>
      <c r="Q52" s="52"/>
      <c r="R52" s="52"/>
      <c r="S52" s="52"/>
      <c r="T52" s="52">
        <v>2</v>
      </c>
      <c r="U52" s="52">
        <f>-COS(U49)</f>
        <v>1</v>
      </c>
      <c r="V52" s="52">
        <f>SIN(U49)</f>
        <v>1.22514845490862E-16</v>
      </c>
      <c r="W52" s="52">
        <v>2</v>
      </c>
      <c r="X52" s="52">
        <f>-COS(X49)</f>
        <v>0.61290705365297626</v>
      </c>
      <c r="Y52" s="52">
        <f>SIN(X49)</f>
        <v>0.79015501237569052</v>
      </c>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row>
    <row r="53" spans="2:50" ht="15.75" thickBot="1" x14ac:dyDescent="0.3">
      <c r="B53" s="39"/>
      <c r="C53" s="38"/>
      <c r="D53" s="38"/>
      <c r="E53" s="38"/>
      <c r="F53" s="40"/>
      <c r="G53" s="435"/>
      <c r="H53" s="436"/>
      <c r="I53" s="396"/>
      <c r="J53" s="396"/>
      <c r="K53" s="397"/>
      <c r="L53" s="402"/>
      <c r="M53" s="396"/>
      <c r="N53" s="403"/>
      <c r="O53" s="51"/>
      <c r="P53" s="52"/>
      <c r="Q53" s="52"/>
      <c r="R53" s="52"/>
      <c r="S53" s="52"/>
      <c r="T53" s="52" t="s">
        <v>2</v>
      </c>
      <c r="U53" s="52">
        <f>K68*PI()</f>
        <v>2.7960174616949161</v>
      </c>
      <c r="V53" s="52"/>
      <c r="W53" s="52" t="s">
        <v>2</v>
      </c>
      <c r="X53" s="52">
        <f>N68*PI()</f>
        <v>3.1415926535897931</v>
      </c>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row>
    <row r="54" spans="2:50" hidden="1" x14ac:dyDescent="0.25">
      <c r="B54" s="421"/>
      <c r="C54" s="396"/>
      <c r="D54" s="396"/>
      <c r="E54" s="396"/>
      <c r="F54" s="396"/>
      <c r="G54" s="396"/>
      <c r="H54" s="397"/>
      <c r="I54" s="396"/>
      <c r="J54" s="396"/>
      <c r="K54" s="397"/>
      <c r="L54" s="402"/>
      <c r="M54" s="396"/>
      <c r="N54" s="403"/>
      <c r="O54" s="51"/>
      <c r="P54" s="52"/>
      <c r="Q54" s="52"/>
      <c r="R54" s="52"/>
      <c r="S54" s="52"/>
      <c r="T54" s="52" t="s">
        <v>3</v>
      </c>
      <c r="U54" s="52" t="s">
        <v>4</v>
      </c>
      <c r="V54" s="52" t="s">
        <v>5</v>
      </c>
      <c r="W54" s="52" t="s">
        <v>3</v>
      </c>
      <c r="X54" s="52" t="s">
        <v>4</v>
      </c>
      <c r="Y54" s="52" t="s">
        <v>5</v>
      </c>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row>
    <row r="55" spans="2:50" hidden="1" x14ac:dyDescent="0.25">
      <c r="B55" s="421"/>
      <c r="C55" s="396"/>
      <c r="D55" s="396"/>
      <c r="E55" s="396"/>
      <c r="F55" s="396"/>
      <c r="G55" s="396"/>
      <c r="H55" s="397"/>
      <c r="I55" s="396"/>
      <c r="J55" s="396"/>
      <c r="K55" s="397"/>
      <c r="L55" s="402"/>
      <c r="M55" s="396"/>
      <c r="N55" s="403"/>
      <c r="O55" s="51"/>
      <c r="P55" s="52"/>
      <c r="Q55" s="52"/>
      <c r="R55" s="52"/>
      <c r="S55" s="52"/>
      <c r="T55" s="52">
        <v>1</v>
      </c>
      <c r="U55" s="52">
        <v>0</v>
      </c>
      <c r="V55" s="52">
        <v>0</v>
      </c>
      <c r="W55" s="52">
        <v>1</v>
      </c>
      <c r="X55" s="52">
        <v>0</v>
      </c>
      <c r="Y55" s="52">
        <v>0</v>
      </c>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row>
    <row r="56" spans="2:50" hidden="1" x14ac:dyDescent="0.25">
      <c r="B56" s="421"/>
      <c r="C56" s="396"/>
      <c r="D56" s="396"/>
      <c r="E56" s="396"/>
      <c r="F56" s="396"/>
      <c r="G56" s="396"/>
      <c r="H56" s="397"/>
      <c r="I56" s="398"/>
      <c r="J56" s="398"/>
      <c r="K56" s="399"/>
      <c r="L56" s="404"/>
      <c r="M56" s="398"/>
      <c r="N56" s="405"/>
      <c r="O56" s="51"/>
      <c r="P56" s="52"/>
      <c r="Q56" s="52"/>
      <c r="R56" s="52"/>
      <c r="S56" s="52"/>
      <c r="T56" s="52">
        <v>2</v>
      </c>
      <c r="U56" s="52">
        <f>-COS(U53)</f>
        <v>0.94088076895422545</v>
      </c>
      <c r="V56" s="52">
        <f>SIN(U53)</f>
        <v>0.33873792024529131</v>
      </c>
      <c r="W56" s="52">
        <v>2</v>
      </c>
      <c r="X56" s="52">
        <f>-COS(X53)</f>
        <v>1</v>
      </c>
      <c r="Y56" s="52">
        <f>SIN(X53)</f>
        <v>1.22514845490862E-16</v>
      </c>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row>
    <row r="57" spans="2:50" ht="15.75" hidden="1" customHeight="1" x14ac:dyDescent="0.25">
      <c r="B57" s="421"/>
      <c r="C57" s="396"/>
      <c r="D57" s="396"/>
      <c r="E57" s="396"/>
      <c r="F57" s="396"/>
      <c r="G57" s="396"/>
      <c r="H57" s="397"/>
      <c r="I57" s="412" t="s">
        <v>7</v>
      </c>
      <c r="J57" s="413"/>
      <c r="K57" s="35">
        <v>1</v>
      </c>
      <c r="L57" s="437" t="s">
        <v>7</v>
      </c>
      <c r="M57" s="413"/>
      <c r="N57" s="36">
        <v>0.71</v>
      </c>
      <c r="O57" s="51"/>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row>
    <row r="58" spans="2:50" hidden="1" x14ac:dyDescent="0.25">
      <c r="B58" s="421"/>
      <c r="C58" s="396"/>
      <c r="D58" s="396"/>
      <c r="E58" s="396"/>
      <c r="F58" s="396"/>
      <c r="G58" s="396"/>
      <c r="H58" s="397"/>
      <c r="I58" s="394"/>
      <c r="J58" s="394"/>
      <c r="K58" s="395"/>
      <c r="L58" s="394"/>
      <c r="M58" s="394"/>
      <c r="N58" s="401"/>
      <c r="O58" s="51"/>
      <c r="P58" s="52"/>
      <c r="Q58" s="52"/>
      <c r="R58" s="52"/>
      <c r="S58" s="52"/>
      <c r="T58" s="52" t="s">
        <v>2</v>
      </c>
      <c r="U58" s="52">
        <f>H68*PI()</f>
        <v>1.4765485471872026</v>
      </c>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row>
    <row r="59" spans="2:50" ht="15.75" hidden="1" thickBot="1" x14ac:dyDescent="0.3">
      <c r="B59" s="421"/>
      <c r="C59" s="396"/>
      <c r="D59" s="396"/>
      <c r="E59" s="396"/>
      <c r="F59" s="396"/>
      <c r="G59" s="396"/>
      <c r="H59" s="397"/>
      <c r="I59" s="440"/>
      <c r="J59" s="440"/>
      <c r="K59" s="441"/>
      <c r="L59" s="440"/>
      <c r="M59" s="440"/>
      <c r="N59" s="443"/>
      <c r="O59" s="51"/>
      <c r="P59" s="52"/>
      <c r="Q59" s="52"/>
      <c r="R59" s="52"/>
      <c r="S59" s="52"/>
      <c r="T59" s="52" t="s">
        <v>3</v>
      </c>
      <c r="U59" s="52" t="s">
        <v>4</v>
      </c>
      <c r="V59" s="52" t="s">
        <v>5</v>
      </c>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row>
    <row r="60" spans="2:50" ht="15.75" hidden="1" thickTop="1" x14ac:dyDescent="0.25">
      <c r="B60" s="418"/>
      <c r="C60" s="419"/>
      <c r="D60" s="419"/>
      <c r="E60" s="420"/>
      <c r="F60" s="425" t="s">
        <v>21</v>
      </c>
      <c r="G60" s="426"/>
      <c r="H60" s="427"/>
      <c r="I60" s="425" t="s">
        <v>22</v>
      </c>
      <c r="J60" s="426"/>
      <c r="K60" s="427"/>
      <c r="L60" s="429" t="s">
        <v>23</v>
      </c>
      <c r="M60" s="391"/>
      <c r="N60" s="392"/>
      <c r="O60" s="51"/>
      <c r="P60" s="52"/>
      <c r="Q60" s="52"/>
      <c r="R60" s="52"/>
      <c r="S60" s="52"/>
      <c r="T60" s="52">
        <v>1</v>
      </c>
      <c r="U60" s="52">
        <v>0</v>
      </c>
      <c r="V60" s="52">
        <v>0</v>
      </c>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row>
    <row r="61" spans="2:50" hidden="1" x14ac:dyDescent="0.25">
      <c r="B61" s="421"/>
      <c r="C61" s="396"/>
      <c r="D61" s="396"/>
      <c r="E61" s="397"/>
      <c r="F61" s="428"/>
      <c r="G61" s="389"/>
      <c r="H61" s="390"/>
      <c r="I61" s="428"/>
      <c r="J61" s="389"/>
      <c r="K61" s="390"/>
      <c r="L61" s="428"/>
      <c r="M61" s="389"/>
      <c r="N61" s="393"/>
      <c r="O61" s="51"/>
      <c r="P61" s="52"/>
      <c r="Q61" s="52"/>
      <c r="R61" s="52"/>
      <c r="S61" s="52"/>
      <c r="T61" s="52">
        <v>2</v>
      </c>
      <c r="U61" s="52">
        <f>-COS(U58)</f>
        <v>-9.4108313318514505E-2</v>
      </c>
      <c r="V61" s="52">
        <f>SIN(U58)</f>
        <v>0.99556196460308</v>
      </c>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row>
    <row r="62" spans="2:50" hidden="1" x14ac:dyDescent="0.25">
      <c r="B62" s="421"/>
      <c r="C62" s="396"/>
      <c r="D62" s="396"/>
      <c r="E62" s="397"/>
      <c r="F62" s="400"/>
      <c r="G62" s="394"/>
      <c r="H62" s="395"/>
      <c r="I62" s="400"/>
      <c r="J62" s="394"/>
      <c r="K62" s="395"/>
      <c r="L62" s="400"/>
      <c r="M62" s="394"/>
      <c r="N62" s="401"/>
      <c r="O62" s="51"/>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row>
    <row r="63" spans="2:50" hidden="1" x14ac:dyDescent="0.25">
      <c r="B63" s="421"/>
      <c r="C63" s="396"/>
      <c r="D63" s="396"/>
      <c r="E63" s="397"/>
      <c r="F63" s="402"/>
      <c r="G63" s="396"/>
      <c r="H63" s="397"/>
      <c r="I63" s="402"/>
      <c r="J63" s="396"/>
      <c r="K63" s="397"/>
      <c r="L63" s="402"/>
      <c r="M63" s="396"/>
      <c r="N63" s="403"/>
      <c r="O63" s="51"/>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row>
    <row r="64" spans="2:50" hidden="1" x14ac:dyDescent="0.25">
      <c r="B64" s="421"/>
      <c r="C64" s="396"/>
      <c r="D64" s="396"/>
      <c r="E64" s="397"/>
      <c r="F64" s="402"/>
      <c r="G64" s="396"/>
      <c r="H64" s="397"/>
      <c r="I64" s="402"/>
      <c r="J64" s="396"/>
      <c r="K64" s="397"/>
      <c r="L64" s="402"/>
      <c r="M64" s="396"/>
      <c r="N64" s="403"/>
      <c r="O64" s="51"/>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row>
    <row r="65" spans="2:50" hidden="1" x14ac:dyDescent="0.25">
      <c r="B65" s="421"/>
      <c r="C65" s="396"/>
      <c r="D65" s="396"/>
      <c r="E65" s="397"/>
      <c r="F65" s="402"/>
      <c r="G65" s="396"/>
      <c r="H65" s="397"/>
      <c r="I65" s="402"/>
      <c r="J65" s="396"/>
      <c r="K65" s="397"/>
      <c r="L65" s="402"/>
      <c r="M65" s="396"/>
      <c r="N65" s="403"/>
      <c r="O65" s="51"/>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row>
    <row r="66" spans="2:50" hidden="1" x14ac:dyDescent="0.25">
      <c r="B66" s="421"/>
      <c r="C66" s="396"/>
      <c r="D66" s="396"/>
      <c r="E66" s="397"/>
      <c r="F66" s="402"/>
      <c r="G66" s="396"/>
      <c r="H66" s="397"/>
      <c r="I66" s="402"/>
      <c r="J66" s="396"/>
      <c r="K66" s="397"/>
      <c r="L66" s="402"/>
      <c r="M66" s="396"/>
      <c r="N66" s="403"/>
      <c r="O66" s="51"/>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row>
    <row r="67" spans="2:50" hidden="1" x14ac:dyDescent="0.25">
      <c r="B67" s="421"/>
      <c r="C67" s="396"/>
      <c r="D67" s="396"/>
      <c r="E67" s="397"/>
      <c r="F67" s="404"/>
      <c r="G67" s="398"/>
      <c r="H67" s="399"/>
      <c r="I67" s="404"/>
      <c r="J67" s="398"/>
      <c r="K67" s="399"/>
      <c r="L67" s="404"/>
      <c r="M67" s="398"/>
      <c r="N67" s="405"/>
      <c r="O67" s="51"/>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row>
    <row r="68" spans="2:50" ht="15.75" hidden="1" customHeight="1" x14ac:dyDescent="0.25">
      <c r="B68" s="421"/>
      <c r="C68" s="396"/>
      <c r="D68" s="396"/>
      <c r="E68" s="397"/>
      <c r="F68" s="430" t="s">
        <v>7</v>
      </c>
      <c r="G68" s="413"/>
      <c r="H68" s="35">
        <v>0.47</v>
      </c>
      <c r="I68" s="412" t="s">
        <v>7</v>
      </c>
      <c r="J68" s="413"/>
      <c r="K68" s="35">
        <v>0.89</v>
      </c>
      <c r="L68" s="412" t="s">
        <v>7</v>
      </c>
      <c r="M68" s="413"/>
      <c r="N68" s="36">
        <v>1</v>
      </c>
      <c r="O68" s="51"/>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row>
    <row r="69" spans="2:50" hidden="1" x14ac:dyDescent="0.25">
      <c r="B69" s="421"/>
      <c r="C69" s="396"/>
      <c r="D69" s="396"/>
      <c r="E69" s="397"/>
      <c r="F69" s="400"/>
      <c r="G69" s="394"/>
      <c r="H69" s="395"/>
      <c r="I69" s="400"/>
      <c r="J69" s="394"/>
      <c r="K69" s="395"/>
      <c r="L69" s="394"/>
      <c r="M69" s="394"/>
      <c r="N69" s="401"/>
      <c r="O69" s="51"/>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row>
    <row r="70" spans="2:50" ht="15.75" hidden="1" thickBot="1" x14ac:dyDescent="0.3">
      <c r="B70" s="422"/>
      <c r="C70" s="423"/>
      <c r="D70" s="423"/>
      <c r="E70" s="424"/>
      <c r="F70" s="431"/>
      <c r="G70" s="423"/>
      <c r="H70" s="424"/>
      <c r="I70" s="431"/>
      <c r="J70" s="423"/>
      <c r="K70" s="424"/>
      <c r="L70" s="423"/>
      <c r="M70" s="423"/>
      <c r="N70" s="432"/>
      <c r="O70" s="51"/>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row>
    <row r="71" spans="2:50" ht="42" customHeight="1" thickTop="1" thickBot="1" x14ac:dyDescent="0.3">
      <c r="B71" s="376" t="s">
        <v>24</v>
      </c>
      <c r="C71" s="377"/>
      <c r="D71" s="377"/>
      <c r="E71" s="377"/>
      <c r="F71" s="377"/>
      <c r="G71" s="377"/>
      <c r="H71" s="378"/>
      <c r="I71" s="49"/>
      <c r="J71" s="49"/>
      <c r="K71" s="49"/>
      <c r="L71" s="49"/>
      <c r="M71" s="49"/>
      <c r="N71" s="50"/>
      <c r="O71" s="51"/>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row>
    <row r="72" spans="2:50" ht="15.75" thickTop="1" x14ac:dyDescent="0.25">
      <c r="B72" s="34"/>
      <c r="C72" s="33"/>
      <c r="D72" s="33"/>
      <c r="E72" s="33"/>
      <c r="F72" s="33"/>
      <c r="G72" s="379" t="s">
        <v>11</v>
      </c>
      <c r="H72" s="380"/>
      <c r="I72" s="385" t="s">
        <v>25</v>
      </c>
      <c r="J72" s="386"/>
      <c r="K72" s="387"/>
      <c r="L72" s="391" t="s">
        <v>26</v>
      </c>
      <c r="M72" s="391"/>
      <c r="N72" s="392"/>
      <c r="O72" s="51"/>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row>
    <row r="73" spans="2:50" x14ac:dyDescent="0.25">
      <c r="B73" s="34"/>
      <c r="C73" s="33"/>
      <c r="D73" s="33"/>
      <c r="E73" s="33"/>
      <c r="F73" s="33"/>
      <c r="G73" s="381"/>
      <c r="H73" s="382"/>
      <c r="I73" s="388"/>
      <c r="J73" s="389"/>
      <c r="K73" s="390"/>
      <c r="L73" s="389"/>
      <c r="M73" s="389"/>
      <c r="N73" s="393"/>
      <c r="O73" s="51"/>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row>
    <row r="74" spans="2:50" ht="15.75" thickBot="1" x14ac:dyDescent="0.3">
      <c r="B74" s="34"/>
      <c r="C74" s="33"/>
      <c r="D74" s="33"/>
      <c r="E74" s="33"/>
      <c r="F74" s="33"/>
      <c r="G74" s="383"/>
      <c r="H74" s="384"/>
      <c r="I74" s="394"/>
      <c r="J74" s="394"/>
      <c r="K74" s="395"/>
      <c r="L74" s="400"/>
      <c r="M74" s="394"/>
      <c r="N74" s="401"/>
      <c r="O74" s="51"/>
      <c r="P74" s="52" t="s">
        <v>2</v>
      </c>
      <c r="Q74" s="52">
        <f>G75*PI()</f>
        <v>3.0787608005179972</v>
      </c>
      <c r="R74" s="52"/>
      <c r="S74" s="52"/>
      <c r="T74" s="52" t="s">
        <v>2</v>
      </c>
      <c r="U74" s="52">
        <f>K80*PI()</f>
        <v>1.5393804002589986</v>
      </c>
      <c r="V74" s="52"/>
      <c r="W74" s="52" t="s">
        <v>2</v>
      </c>
      <c r="X74" s="52">
        <f>N80*PI()</f>
        <v>3.0159289474462012</v>
      </c>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row>
    <row r="75" spans="2:50" x14ac:dyDescent="0.25">
      <c r="B75" s="34"/>
      <c r="C75" s="33"/>
      <c r="D75" s="33"/>
      <c r="E75" s="33"/>
      <c r="F75" s="33"/>
      <c r="G75" s="406">
        <f>'SIG (2)'!G75:H82</f>
        <v>0.98</v>
      </c>
      <c r="H75" s="407"/>
      <c r="I75" s="396"/>
      <c r="J75" s="396"/>
      <c r="K75" s="397"/>
      <c r="L75" s="402"/>
      <c r="M75" s="396"/>
      <c r="N75" s="403"/>
      <c r="O75" s="51"/>
      <c r="P75" s="52" t="s">
        <v>3</v>
      </c>
      <c r="Q75" s="52" t="s">
        <v>4</v>
      </c>
      <c r="R75" s="52" t="s">
        <v>5</v>
      </c>
      <c r="S75" s="52"/>
      <c r="T75" s="52" t="s">
        <v>3</v>
      </c>
      <c r="U75" s="52" t="s">
        <v>4</v>
      </c>
      <c r="V75" s="52" t="s">
        <v>5</v>
      </c>
      <c r="W75" s="52" t="s">
        <v>3</v>
      </c>
      <c r="X75" s="52" t="s">
        <v>4</v>
      </c>
      <c r="Y75" s="52" t="s">
        <v>5</v>
      </c>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row>
    <row r="76" spans="2:50" x14ac:dyDescent="0.25">
      <c r="B76" s="34"/>
      <c r="C76" s="33"/>
      <c r="D76" s="33"/>
      <c r="E76" s="33"/>
      <c r="F76" s="33"/>
      <c r="G76" s="408"/>
      <c r="H76" s="409"/>
      <c r="I76" s="396"/>
      <c r="J76" s="396"/>
      <c r="K76" s="397"/>
      <c r="L76" s="402"/>
      <c r="M76" s="396"/>
      <c r="N76" s="403"/>
      <c r="O76" s="51"/>
      <c r="P76" s="52">
        <v>1</v>
      </c>
      <c r="Q76" s="52">
        <v>0</v>
      </c>
      <c r="R76" s="52">
        <v>0</v>
      </c>
      <c r="S76" s="52"/>
      <c r="T76" s="52">
        <v>1</v>
      </c>
      <c r="U76" s="52">
        <v>0</v>
      </c>
      <c r="V76" s="52">
        <v>0</v>
      </c>
      <c r="W76" s="52">
        <v>1</v>
      </c>
      <c r="X76" s="52">
        <v>0</v>
      </c>
      <c r="Y76" s="52">
        <v>0</v>
      </c>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row>
    <row r="77" spans="2:50" x14ac:dyDescent="0.25">
      <c r="B77" s="34"/>
      <c r="C77" s="33"/>
      <c r="D77" s="33"/>
      <c r="E77" s="33"/>
      <c r="F77" s="33"/>
      <c r="G77" s="408"/>
      <c r="H77" s="409"/>
      <c r="I77" s="396"/>
      <c r="J77" s="396"/>
      <c r="K77" s="397"/>
      <c r="L77" s="402"/>
      <c r="M77" s="396"/>
      <c r="N77" s="403"/>
      <c r="O77" s="51"/>
      <c r="P77" s="52">
        <v>2</v>
      </c>
      <c r="Q77" s="52">
        <f>-COS(Q74)</f>
        <v>0.99802672842827156</v>
      </c>
      <c r="R77" s="52">
        <f>SIN(Q74)</f>
        <v>6.2790519529313582E-2</v>
      </c>
      <c r="S77" s="52"/>
      <c r="T77" s="52">
        <v>2</v>
      </c>
      <c r="U77" s="52">
        <f>-COS(U74)</f>
        <v>-3.1410759078128396E-2</v>
      </c>
      <c r="V77" s="52">
        <f>SIN(U74)</f>
        <v>0.9995065603657316</v>
      </c>
      <c r="W77" s="52">
        <v>2</v>
      </c>
      <c r="X77" s="52">
        <f>-COS(X74)</f>
        <v>0.99211470131447776</v>
      </c>
      <c r="Y77" s="52">
        <f>SIN(X74)</f>
        <v>0.12533323356430454</v>
      </c>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row>
    <row r="78" spans="2:50" x14ac:dyDescent="0.25">
      <c r="B78" s="34"/>
      <c r="C78" s="33"/>
      <c r="D78" s="33"/>
      <c r="E78" s="33"/>
      <c r="F78" s="33"/>
      <c r="G78" s="408"/>
      <c r="H78" s="409"/>
      <c r="I78" s="396"/>
      <c r="J78" s="396"/>
      <c r="K78" s="397"/>
      <c r="L78" s="402"/>
      <c r="M78" s="396"/>
      <c r="N78" s="403"/>
      <c r="O78" s="51"/>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row>
    <row r="79" spans="2:50" x14ac:dyDescent="0.25">
      <c r="B79" s="34"/>
      <c r="C79" s="33"/>
      <c r="D79" s="33"/>
      <c r="E79" s="33"/>
      <c r="F79" s="33"/>
      <c r="G79" s="408"/>
      <c r="H79" s="409"/>
      <c r="I79" s="398"/>
      <c r="J79" s="398"/>
      <c r="K79" s="399"/>
      <c r="L79" s="404"/>
      <c r="M79" s="398"/>
      <c r="N79" s="405"/>
      <c r="O79" s="51"/>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row>
    <row r="80" spans="2:50" ht="15.75" customHeight="1" x14ac:dyDescent="0.25">
      <c r="B80" s="34"/>
      <c r="C80" s="33"/>
      <c r="D80" s="33"/>
      <c r="E80" s="33"/>
      <c r="F80" s="33"/>
      <c r="G80" s="408"/>
      <c r="H80" s="409"/>
      <c r="I80" s="412" t="s">
        <v>7</v>
      </c>
      <c r="J80" s="413"/>
      <c r="K80" s="35">
        <v>0.49</v>
      </c>
      <c r="L80" s="412" t="s">
        <v>7</v>
      </c>
      <c r="M80" s="413"/>
      <c r="N80" s="36">
        <v>0.96</v>
      </c>
      <c r="O80" s="51"/>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row>
    <row r="81" spans="2:50" x14ac:dyDescent="0.25">
      <c r="B81" s="34"/>
      <c r="C81" s="33"/>
      <c r="D81" s="33"/>
      <c r="E81" s="33"/>
      <c r="F81" s="33"/>
      <c r="G81" s="408"/>
      <c r="H81" s="409"/>
      <c r="I81" s="414"/>
      <c r="J81" s="368"/>
      <c r="K81" s="415"/>
      <c r="L81" s="367"/>
      <c r="M81" s="368"/>
      <c r="N81" s="369"/>
      <c r="O81" s="51"/>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row>
    <row r="82" spans="2:50" ht="15.75" thickBot="1" x14ac:dyDescent="0.3">
      <c r="B82" s="41"/>
      <c r="C82" s="42"/>
      <c r="D82" s="42"/>
      <c r="E82" s="42"/>
      <c r="F82" s="42"/>
      <c r="G82" s="410"/>
      <c r="H82" s="411"/>
      <c r="I82" s="416"/>
      <c r="J82" s="371"/>
      <c r="K82" s="417"/>
      <c r="L82" s="370"/>
      <c r="M82" s="371"/>
      <c r="N82" s="372"/>
      <c r="O82" s="51"/>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row>
    <row r="83" spans="2:50" ht="15.75" thickTop="1" x14ac:dyDescent="0.25">
      <c r="O83" s="51"/>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row>
    <row r="84" spans="2:50" x14ac:dyDescent="0.25">
      <c r="O84" s="51"/>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row>
    <row r="85" spans="2:50" x14ac:dyDescent="0.25">
      <c r="O85" s="51"/>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row>
  </sheetData>
  <mergeCells count="78">
    <mergeCell ref="G3:H5"/>
    <mergeCell ref="I3:K4"/>
    <mergeCell ref="L3:N4"/>
    <mergeCell ref="I5:K10"/>
    <mergeCell ref="L5:N10"/>
    <mergeCell ref="G6:H13"/>
    <mergeCell ref="I11:J11"/>
    <mergeCell ref="L11:M11"/>
    <mergeCell ref="I12:K13"/>
    <mergeCell ref="L12:N13"/>
    <mergeCell ref="B15:H19"/>
    <mergeCell ref="I15:K16"/>
    <mergeCell ref="L15:N16"/>
    <mergeCell ref="I17:K22"/>
    <mergeCell ref="L17:N22"/>
    <mergeCell ref="G20:H22"/>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38:H42"/>
    <mergeCell ref="I38:K39"/>
    <mergeCell ref="L38:N39"/>
    <mergeCell ref="I40:K45"/>
    <mergeCell ref="L40:N45"/>
    <mergeCell ref="G43:H45"/>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60:E70"/>
    <mergeCell ref="F60:H61"/>
    <mergeCell ref="I60:K61"/>
    <mergeCell ref="L60:N61"/>
    <mergeCell ref="F62:H67"/>
    <mergeCell ref="L62:N67"/>
    <mergeCell ref="F68:G68"/>
    <mergeCell ref="I68:J68"/>
    <mergeCell ref="L68:M68"/>
    <mergeCell ref="F69:H70"/>
    <mergeCell ref="I69:K70"/>
    <mergeCell ref="L69:N70"/>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s>
  <conditionalFormatting sqref="G6">
    <cfRule type="cellIs" dxfId="194" priority="55" operator="between">
      <formula>0.9</formula>
      <formula>1</formula>
    </cfRule>
    <cfRule type="cellIs" dxfId="193" priority="56" operator="between">
      <formula>0.75</formula>
      <formula>"89.9%"</formula>
    </cfRule>
    <cfRule type="cellIs" dxfId="192" priority="57" operator="between">
      <formula>0</formula>
      <formula>"74.9%"</formula>
    </cfRule>
  </conditionalFormatting>
  <conditionalFormatting sqref="K11">
    <cfRule type="cellIs" dxfId="191" priority="52" operator="between">
      <formula>0.9</formula>
      <formula>1</formula>
    </cfRule>
    <cfRule type="cellIs" dxfId="190" priority="53" operator="between">
      <formula>0.75</formula>
      <formula>"89.9%"</formula>
    </cfRule>
    <cfRule type="cellIs" dxfId="189" priority="54" operator="between">
      <formula>0</formula>
      <formula>"74.9%"</formula>
    </cfRule>
  </conditionalFormatting>
  <conditionalFormatting sqref="N11">
    <cfRule type="cellIs" dxfId="188" priority="49" operator="between">
      <formula>0.9</formula>
      <formula>1</formula>
    </cfRule>
    <cfRule type="cellIs" dxfId="187" priority="50" operator="between">
      <formula>0.75</formula>
      <formula>"89.9%"</formula>
    </cfRule>
    <cfRule type="cellIs" dxfId="186" priority="51" operator="between">
      <formula>0</formula>
      <formula>"74.9%"</formula>
    </cfRule>
  </conditionalFormatting>
  <conditionalFormatting sqref="K23">
    <cfRule type="cellIs" dxfId="185" priority="46" operator="between">
      <formula>0.9</formula>
      <formula>1</formula>
    </cfRule>
    <cfRule type="cellIs" dxfId="184" priority="47" operator="between">
      <formula>0.75</formula>
      <formula>"89.9%"</formula>
    </cfRule>
    <cfRule type="cellIs" dxfId="183" priority="48" operator="between">
      <formula>0</formula>
      <formula>"74.9%"</formula>
    </cfRule>
  </conditionalFormatting>
  <conditionalFormatting sqref="N23">
    <cfRule type="cellIs" dxfId="182" priority="43" operator="between">
      <formula>0.9</formula>
      <formula>1</formula>
    </cfRule>
    <cfRule type="cellIs" dxfId="181" priority="44" operator="between">
      <formula>0.75</formula>
      <formula>"89.9%"</formula>
    </cfRule>
    <cfRule type="cellIs" dxfId="180" priority="45" operator="between">
      <formula>0</formula>
      <formula>"74.9%"</formula>
    </cfRule>
  </conditionalFormatting>
  <conditionalFormatting sqref="K34">
    <cfRule type="cellIs" dxfId="179" priority="40" operator="between">
      <formula>0.9</formula>
      <formula>1</formula>
    </cfRule>
    <cfRule type="cellIs" dxfId="178" priority="41" operator="between">
      <formula>0.75</formula>
      <formula>"89.9%"</formula>
    </cfRule>
    <cfRule type="cellIs" dxfId="177" priority="42" operator="between">
      <formula>0</formula>
      <formula>"74.9%"</formula>
    </cfRule>
  </conditionalFormatting>
  <conditionalFormatting sqref="N34">
    <cfRule type="cellIs" dxfId="176" priority="37" operator="between">
      <formula>0.9</formula>
      <formula>1</formula>
    </cfRule>
    <cfRule type="cellIs" dxfId="175" priority="38" operator="between">
      <formula>0.75</formula>
      <formula>"89.9%"</formula>
    </cfRule>
    <cfRule type="cellIs" dxfId="174" priority="39" operator="between">
      <formula>0</formula>
      <formula>"74.9%"</formula>
    </cfRule>
  </conditionalFormatting>
  <conditionalFormatting sqref="G23">
    <cfRule type="cellIs" dxfId="173" priority="34" operator="between">
      <formula>0.9</formula>
      <formula>1</formula>
    </cfRule>
    <cfRule type="cellIs" dxfId="172" priority="35" operator="between">
      <formula>0.75</formula>
      <formula>"89.9%"</formula>
    </cfRule>
    <cfRule type="cellIs" dxfId="171" priority="36" operator="between">
      <formula>0</formula>
      <formula>"74.9%"</formula>
    </cfRule>
  </conditionalFormatting>
  <conditionalFormatting sqref="K46">
    <cfRule type="cellIs" dxfId="170" priority="31" operator="between">
      <formula>0.9</formula>
      <formula>1</formula>
    </cfRule>
    <cfRule type="cellIs" dxfId="169" priority="32" operator="between">
      <formula>0.75</formula>
      <formula>"89.9%"</formula>
    </cfRule>
    <cfRule type="cellIs" dxfId="168" priority="33" operator="between">
      <formula>0</formula>
      <formula>"74.9%"</formula>
    </cfRule>
  </conditionalFormatting>
  <conditionalFormatting sqref="N46">
    <cfRule type="cellIs" dxfId="167" priority="28" operator="between">
      <formula>0.9</formula>
      <formula>1</formula>
    </cfRule>
    <cfRule type="cellIs" dxfId="166" priority="29" operator="between">
      <formula>0.75</formula>
      <formula>"89.9%"</formula>
    </cfRule>
    <cfRule type="cellIs" dxfId="165" priority="30" operator="between">
      <formula>0</formula>
      <formula>"74.9%"</formula>
    </cfRule>
  </conditionalFormatting>
  <conditionalFormatting sqref="K57">
    <cfRule type="cellIs" dxfId="164" priority="25" operator="between">
      <formula>0.9</formula>
      <formula>1</formula>
    </cfRule>
    <cfRule type="cellIs" dxfId="163" priority="26" operator="between">
      <formula>0.75</formula>
      <formula>"89.9%"</formula>
    </cfRule>
    <cfRule type="cellIs" dxfId="162" priority="27" operator="between">
      <formula>0</formula>
      <formula>"74.9%"</formula>
    </cfRule>
  </conditionalFormatting>
  <conditionalFormatting sqref="N57">
    <cfRule type="cellIs" dxfId="161" priority="22" operator="between">
      <formula>0.9</formula>
      <formula>1</formula>
    </cfRule>
    <cfRule type="cellIs" dxfId="160" priority="23" operator="between">
      <formula>0.75</formula>
      <formula>"89.9%"</formula>
    </cfRule>
    <cfRule type="cellIs" dxfId="159" priority="24" operator="between">
      <formula>0</formula>
      <formula>"74.9%"</formula>
    </cfRule>
  </conditionalFormatting>
  <conditionalFormatting sqref="N68">
    <cfRule type="cellIs" dxfId="158" priority="16" operator="between">
      <formula>0.9</formula>
      <formula>1</formula>
    </cfRule>
    <cfRule type="cellIs" dxfId="157" priority="17" operator="between">
      <formula>0.75</formula>
      <formula>"89.9%"</formula>
    </cfRule>
    <cfRule type="cellIs" dxfId="156" priority="18" operator="between">
      <formula>0</formula>
      <formula>"74.9%"</formula>
    </cfRule>
  </conditionalFormatting>
  <conditionalFormatting sqref="N80">
    <cfRule type="cellIs" dxfId="155" priority="1" operator="between">
      <formula>0.9</formula>
      <formula>1</formula>
    </cfRule>
    <cfRule type="cellIs" dxfId="154" priority="2" operator="between">
      <formula>0.75</formula>
      <formula>"89.9%"</formula>
    </cfRule>
    <cfRule type="cellIs" dxfId="153" priority="3" operator="between">
      <formula>0</formula>
      <formula>"74.9%"</formula>
    </cfRule>
  </conditionalFormatting>
  <conditionalFormatting sqref="H68">
    <cfRule type="cellIs" dxfId="152" priority="13" operator="between">
      <formula>0.9</formula>
      <formula>1</formula>
    </cfRule>
    <cfRule type="cellIs" dxfId="151" priority="14" operator="between">
      <formula>0.75</formula>
      <formula>"89.9%"</formula>
    </cfRule>
    <cfRule type="cellIs" dxfId="150" priority="15" operator="between">
      <formula>0</formula>
      <formula>"74.9%"</formula>
    </cfRule>
  </conditionalFormatting>
  <conditionalFormatting sqref="G46">
    <cfRule type="cellIs" dxfId="149" priority="10" operator="between">
      <formula>0.9</formula>
      <formula>1</formula>
    </cfRule>
    <cfRule type="cellIs" dxfId="148" priority="11" operator="between">
      <formula>0.75</formula>
      <formula>"89.9%"</formula>
    </cfRule>
    <cfRule type="cellIs" dxfId="147" priority="12" operator="between">
      <formula>0</formula>
      <formula>"74.9%"</formula>
    </cfRule>
  </conditionalFormatting>
  <conditionalFormatting sqref="K68">
    <cfRule type="cellIs" dxfId="146" priority="19" operator="between">
      <formula>0.9</formula>
      <formula>1</formula>
    </cfRule>
    <cfRule type="cellIs" dxfId="145" priority="20" operator="between">
      <formula>0.75</formula>
      <formula>"89.9%"</formula>
    </cfRule>
    <cfRule type="cellIs" dxfId="144" priority="21" operator="between">
      <formula>0</formula>
      <formula>"74.9%"</formula>
    </cfRule>
  </conditionalFormatting>
  <conditionalFormatting sqref="G75">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K80">
    <cfRule type="cellIs" dxfId="140" priority="4" operator="between">
      <formula>0.9</formula>
      <formula>1</formula>
    </cfRule>
    <cfRule type="cellIs" dxfId="139" priority="5" operator="between">
      <formula>0.75</formula>
      <formula>"89.9%"</formula>
    </cfRule>
    <cfRule type="cellIs" dxfId="138" priority="6" operator="between">
      <formula>0</formula>
      <formula>"74.9%"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B1:AL25"/>
  <sheetViews>
    <sheetView showRowColHeaders="0" zoomScale="90" zoomScaleNormal="90" workbookViewId="0"/>
  </sheetViews>
  <sheetFormatPr baseColWidth="10" defaultRowHeight="15" x14ac:dyDescent="0.25"/>
  <cols>
    <col min="1" max="1" width="3.28515625" style="45" customWidth="1"/>
    <col min="2" max="14" width="11.42578125" style="45" customWidth="1"/>
    <col min="15" max="17" width="17.85546875" style="45" customWidth="1"/>
    <col min="18" max="18" width="11.7109375" style="45" bestFit="1" customWidth="1"/>
    <col min="19" max="19" width="11.5703125" style="45" bestFit="1" customWidth="1"/>
    <col min="20" max="21" width="11.7109375" style="45" bestFit="1" customWidth="1"/>
    <col min="22" max="22" width="13.140625" style="45" bestFit="1" customWidth="1"/>
    <col min="23" max="24" width="11.5703125" style="45" bestFit="1" customWidth="1"/>
    <col min="25" max="25" width="13" style="45" bestFit="1" customWidth="1"/>
    <col min="26" max="16384" width="11.42578125" style="45"/>
  </cols>
  <sheetData>
    <row r="1" spans="2:38" ht="99" customHeight="1" thickTop="1" thickBot="1" x14ac:dyDescent="0.3">
      <c r="B1" s="373"/>
      <c r="C1" s="374"/>
      <c r="D1" s="374"/>
      <c r="E1" s="374"/>
      <c r="F1" s="374"/>
      <c r="G1" s="374"/>
      <c r="H1" s="374"/>
      <c r="I1" s="374"/>
      <c r="J1" s="374"/>
      <c r="K1" s="374"/>
      <c r="L1" s="374"/>
      <c r="M1" s="374"/>
      <c r="N1" s="374"/>
      <c r="O1" s="374"/>
      <c r="P1" s="374"/>
      <c r="Q1" s="375"/>
      <c r="S1" s="73">
        <v>0.75</v>
      </c>
    </row>
    <row r="2" spans="2:38" ht="48.75" customHeight="1" thickTop="1" thickBot="1" x14ac:dyDescent="0.3">
      <c r="B2" s="469" t="s">
        <v>8</v>
      </c>
      <c r="C2" s="470"/>
      <c r="D2" s="470"/>
      <c r="E2" s="470"/>
      <c r="F2" s="470"/>
      <c r="G2" s="470"/>
      <c r="H2" s="470"/>
      <c r="I2" s="470"/>
      <c r="J2" s="470"/>
      <c r="K2" s="470"/>
      <c r="L2" s="470"/>
      <c r="M2" s="470"/>
      <c r="N2" s="470"/>
      <c r="O2" s="470"/>
      <c r="P2" s="470"/>
      <c r="Q2" s="471"/>
      <c r="S2" s="73">
        <v>0.2</v>
      </c>
    </row>
    <row r="3" spans="2:38" ht="15.75" thickTop="1" x14ac:dyDescent="0.25">
      <c r="B3" s="445"/>
      <c r="C3" s="446"/>
      <c r="D3" s="446"/>
      <c r="E3" s="446"/>
      <c r="F3" s="446"/>
      <c r="G3" s="446"/>
      <c r="H3" s="446"/>
      <c r="I3" s="385" t="s">
        <v>12</v>
      </c>
      <c r="J3" s="386"/>
      <c r="K3" s="387"/>
      <c r="L3" s="447" t="s">
        <v>13</v>
      </c>
      <c r="M3" s="386"/>
      <c r="N3" s="386"/>
      <c r="O3" s="70"/>
      <c r="P3" s="69"/>
      <c r="Q3" s="81"/>
      <c r="S3" s="73">
        <v>0.05</v>
      </c>
      <c r="AB3" s="74"/>
      <c r="AC3" s="74"/>
      <c r="AD3" s="74"/>
      <c r="AE3" s="74"/>
      <c r="AF3" s="74"/>
      <c r="AG3" s="74"/>
      <c r="AH3" s="74"/>
      <c r="AI3" s="74"/>
      <c r="AJ3" s="74"/>
      <c r="AK3" s="74"/>
      <c r="AL3" s="74"/>
    </row>
    <row r="4" spans="2:38" x14ac:dyDescent="0.25">
      <c r="B4" s="421"/>
      <c r="C4" s="396"/>
      <c r="D4" s="396"/>
      <c r="E4" s="396"/>
      <c r="F4" s="396"/>
      <c r="G4" s="396"/>
      <c r="H4" s="396"/>
      <c r="I4" s="388"/>
      <c r="J4" s="389"/>
      <c r="K4" s="390"/>
      <c r="L4" s="428"/>
      <c r="M4" s="389"/>
      <c r="N4" s="389"/>
      <c r="O4" s="71"/>
      <c r="P4" s="46"/>
      <c r="Q4" s="82"/>
      <c r="S4" s="73">
        <v>1</v>
      </c>
      <c r="AB4" s="74"/>
      <c r="AC4" s="74"/>
      <c r="AD4" s="74"/>
      <c r="AE4" s="74"/>
      <c r="AF4" s="74"/>
      <c r="AG4" s="74"/>
      <c r="AH4" s="74"/>
      <c r="AI4" s="74"/>
      <c r="AJ4" s="74"/>
      <c r="AK4" s="74"/>
      <c r="AL4" s="74"/>
    </row>
    <row r="5" spans="2:38" x14ac:dyDescent="0.25">
      <c r="B5" s="421"/>
      <c r="C5" s="396"/>
      <c r="D5" s="396"/>
      <c r="E5" s="396"/>
      <c r="F5" s="396"/>
      <c r="G5" s="396"/>
      <c r="H5" s="396"/>
      <c r="I5" s="438"/>
      <c r="J5" s="394"/>
      <c r="K5" s="395"/>
      <c r="L5" s="400"/>
      <c r="M5" s="394"/>
      <c r="N5" s="394"/>
      <c r="O5" s="71"/>
      <c r="P5" s="46"/>
      <c r="Q5" s="82"/>
      <c r="S5" s="74"/>
      <c r="T5" s="45" t="s">
        <v>2</v>
      </c>
      <c r="U5" s="45">
        <f>N11*PI()</f>
        <v>3.0033625768318419</v>
      </c>
      <c r="W5" s="45" t="s">
        <v>2</v>
      </c>
      <c r="X5" s="45">
        <f>K11*PI()</f>
        <v>3.1415926535897931</v>
      </c>
      <c r="AB5" s="74"/>
      <c r="AC5" s="74"/>
      <c r="AD5" s="74"/>
      <c r="AE5" s="74"/>
      <c r="AF5" s="74"/>
      <c r="AG5" s="74"/>
      <c r="AH5" s="74"/>
      <c r="AI5" s="74"/>
      <c r="AJ5" s="74"/>
      <c r="AK5" s="74"/>
      <c r="AL5" s="74"/>
    </row>
    <row r="6" spans="2:38" x14ac:dyDescent="0.25">
      <c r="B6" s="421"/>
      <c r="C6" s="396"/>
      <c r="D6" s="396"/>
      <c r="E6" s="396"/>
      <c r="F6" s="396"/>
      <c r="G6" s="396"/>
      <c r="H6" s="396"/>
      <c r="I6" s="421"/>
      <c r="J6" s="396"/>
      <c r="K6" s="397"/>
      <c r="L6" s="402"/>
      <c r="M6" s="396"/>
      <c r="N6" s="396"/>
      <c r="O6" s="71"/>
      <c r="P6" s="46"/>
      <c r="Q6" s="82"/>
      <c r="T6" s="45" t="s">
        <v>3</v>
      </c>
      <c r="U6" s="45" t="s">
        <v>4</v>
      </c>
      <c r="V6" s="45" t="s">
        <v>5</v>
      </c>
      <c r="W6" s="45" t="s">
        <v>3</v>
      </c>
      <c r="X6" s="45" t="s">
        <v>4</v>
      </c>
      <c r="Y6" s="45" t="s">
        <v>5</v>
      </c>
      <c r="AB6" s="74"/>
      <c r="AC6" s="74"/>
      <c r="AD6" s="74"/>
      <c r="AE6" s="74"/>
      <c r="AF6" s="74"/>
      <c r="AG6" s="74"/>
      <c r="AH6" s="74"/>
      <c r="AI6" s="74"/>
      <c r="AJ6" s="74"/>
      <c r="AK6" s="74"/>
      <c r="AL6" s="74"/>
    </row>
    <row r="7" spans="2:38" ht="15.75" thickBot="1" x14ac:dyDescent="0.3">
      <c r="B7" s="421"/>
      <c r="C7" s="396"/>
      <c r="D7" s="396"/>
      <c r="E7" s="396"/>
      <c r="F7" s="396"/>
      <c r="G7" s="396"/>
      <c r="H7" s="396"/>
      <c r="I7" s="421"/>
      <c r="J7" s="396"/>
      <c r="K7" s="397"/>
      <c r="L7" s="402"/>
      <c r="M7" s="396"/>
      <c r="N7" s="396"/>
      <c r="O7" s="71"/>
      <c r="P7" s="46"/>
      <c r="Q7" s="82"/>
      <c r="T7" s="45">
        <v>1</v>
      </c>
      <c r="U7" s="45">
        <v>0</v>
      </c>
      <c r="V7" s="45">
        <v>0</v>
      </c>
      <c r="W7" s="45">
        <v>1</v>
      </c>
      <c r="X7" s="45">
        <v>0</v>
      </c>
      <c r="Y7" s="45">
        <v>0</v>
      </c>
      <c r="AB7" s="74"/>
      <c r="AC7" s="74"/>
      <c r="AD7" s="74"/>
      <c r="AE7" s="74"/>
      <c r="AF7" s="74"/>
      <c r="AG7" s="74"/>
      <c r="AH7" s="74"/>
      <c r="AI7" s="74"/>
      <c r="AJ7" s="74"/>
      <c r="AK7" s="74"/>
      <c r="AL7" s="74"/>
    </row>
    <row r="8" spans="2:38" x14ac:dyDescent="0.25">
      <c r="B8" s="34"/>
      <c r="C8" s="33"/>
      <c r="D8" s="33"/>
      <c r="E8" s="33"/>
      <c r="F8" s="33"/>
      <c r="G8" s="450" t="s">
        <v>76</v>
      </c>
      <c r="H8" s="451"/>
      <c r="I8" s="421"/>
      <c r="J8" s="396"/>
      <c r="K8" s="397"/>
      <c r="L8" s="402"/>
      <c r="M8" s="396"/>
      <c r="N8" s="396"/>
      <c r="O8" s="71"/>
      <c r="P8" s="46"/>
      <c r="Q8" s="82"/>
      <c r="T8" s="45">
        <v>2</v>
      </c>
      <c r="U8" s="45">
        <f>-COS(U5)</f>
        <v>0.99046142569665119</v>
      </c>
      <c r="V8" s="45">
        <f>SIN(U5)</f>
        <v>0.13779029068463847</v>
      </c>
      <c r="W8" s="45">
        <v>2</v>
      </c>
      <c r="X8" s="45">
        <f>-COS(X5)</f>
        <v>1</v>
      </c>
      <c r="Y8" s="45">
        <f>SIN(X5)</f>
        <v>1.22514845490862E-16</v>
      </c>
      <c r="AB8" s="74"/>
      <c r="AC8" s="74"/>
      <c r="AD8" s="74"/>
      <c r="AE8" s="74"/>
      <c r="AF8" s="74"/>
      <c r="AG8" s="74"/>
      <c r="AH8" s="74"/>
      <c r="AI8" s="74"/>
      <c r="AJ8" s="74"/>
      <c r="AK8" s="74"/>
      <c r="AL8" s="74"/>
    </row>
    <row r="9" spans="2:38" x14ac:dyDescent="0.25">
      <c r="B9" s="34"/>
      <c r="C9" s="33"/>
      <c r="D9" s="33"/>
      <c r="E9" s="33"/>
      <c r="F9" s="33"/>
      <c r="G9" s="381"/>
      <c r="H9" s="382"/>
      <c r="I9" s="421"/>
      <c r="J9" s="396"/>
      <c r="K9" s="397"/>
      <c r="L9" s="402"/>
      <c r="M9" s="396"/>
      <c r="N9" s="396"/>
      <c r="O9" s="71"/>
      <c r="P9" s="46" t="s">
        <v>2</v>
      </c>
      <c r="Q9" s="82">
        <f>G11*PI()</f>
        <v>3.006504169485432</v>
      </c>
      <c r="AB9" s="74"/>
      <c r="AC9" s="74"/>
      <c r="AD9" s="74"/>
      <c r="AE9" s="74"/>
      <c r="AF9" s="74"/>
      <c r="AG9" s="74"/>
      <c r="AH9" s="74"/>
      <c r="AI9" s="74"/>
      <c r="AJ9" s="74"/>
      <c r="AK9" s="74"/>
      <c r="AL9" s="74"/>
    </row>
    <row r="10" spans="2:38" ht="15.75" thickBot="1" x14ac:dyDescent="0.3">
      <c r="B10" s="34"/>
      <c r="C10" s="33"/>
      <c r="D10" s="33"/>
      <c r="E10" s="33"/>
      <c r="F10" s="33"/>
      <c r="G10" s="383"/>
      <c r="H10" s="384"/>
      <c r="I10" s="449"/>
      <c r="J10" s="398"/>
      <c r="K10" s="399"/>
      <c r="L10" s="404"/>
      <c r="M10" s="398"/>
      <c r="N10" s="398"/>
      <c r="O10" s="71"/>
      <c r="P10" s="46" t="s">
        <v>3</v>
      </c>
      <c r="Q10" s="82" t="s">
        <v>4</v>
      </c>
      <c r="R10" s="45" t="s">
        <v>5</v>
      </c>
      <c r="AB10" s="74"/>
      <c r="AC10" s="74"/>
      <c r="AD10" s="74"/>
      <c r="AE10" s="74"/>
      <c r="AF10" s="74"/>
      <c r="AG10" s="74"/>
      <c r="AH10" s="74"/>
      <c r="AI10" s="74"/>
      <c r="AJ10" s="74"/>
      <c r="AK10" s="74"/>
      <c r="AL10" s="74"/>
    </row>
    <row r="11" spans="2:38" ht="15.75" customHeight="1" x14ac:dyDescent="0.25">
      <c r="B11" s="34"/>
      <c r="C11" s="33"/>
      <c r="D11" s="33"/>
      <c r="E11" s="33"/>
      <c r="F11" s="33"/>
      <c r="G11" s="472">
        <f>(K22+N22+N11+K11)/4</f>
        <v>0.95699999999999996</v>
      </c>
      <c r="H11" s="473"/>
      <c r="I11" s="437" t="s">
        <v>77</v>
      </c>
      <c r="J11" s="413"/>
      <c r="K11" s="35">
        <v>1</v>
      </c>
      <c r="L11" s="430" t="s">
        <v>77</v>
      </c>
      <c r="M11" s="413"/>
      <c r="N11" s="92">
        <v>0.95599999999999996</v>
      </c>
      <c r="O11" s="71"/>
      <c r="P11" s="46">
        <v>1</v>
      </c>
      <c r="Q11" s="82">
        <v>0</v>
      </c>
      <c r="R11" s="45">
        <v>0</v>
      </c>
      <c r="AB11" s="74"/>
      <c r="AC11" s="74"/>
      <c r="AD11" s="74"/>
      <c r="AE11" s="74"/>
      <c r="AF11" s="74"/>
      <c r="AG11" s="74"/>
      <c r="AH11" s="74"/>
      <c r="AI11" s="74"/>
      <c r="AJ11" s="74"/>
      <c r="AK11" s="74"/>
      <c r="AL11" s="74"/>
    </row>
    <row r="12" spans="2:38" ht="15" customHeight="1" x14ac:dyDescent="0.25">
      <c r="B12" s="34"/>
      <c r="C12" s="33"/>
      <c r="D12" s="33"/>
      <c r="E12" s="33"/>
      <c r="F12" s="33"/>
      <c r="G12" s="474"/>
      <c r="H12" s="475"/>
      <c r="I12" s="421"/>
      <c r="J12" s="396"/>
      <c r="K12" s="397"/>
      <c r="L12" s="402"/>
      <c r="M12" s="396"/>
      <c r="N12" s="396"/>
      <c r="O12" s="71"/>
      <c r="P12" s="46">
        <v>2</v>
      </c>
      <c r="Q12" s="82">
        <f>-COS(Q9)</f>
        <v>0.99088941822233867</v>
      </c>
      <c r="R12" s="45">
        <f>SIN(Q9)</f>
        <v>0.13467798949715276</v>
      </c>
      <c r="AB12" s="74"/>
      <c r="AC12" s="74"/>
      <c r="AD12" s="74"/>
      <c r="AE12" s="74"/>
      <c r="AF12" s="74"/>
      <c r="AG12" s="74"/>
      <c r="AH12" s="74"/>
      <c r="AI12" s="74"/>
      <c r="AJ12" s="74"/>
      <c r="AK12" s="74"/>
      <c r="AL12" s="74"/>
    </row>
    <row r="13" spans="2:38" ht="15.75" customHeight="1" thickBot="1" x14ac:dyDescent="0.3">
      <c r="B13" s="34"/>
      <c r="C13" s="33"/>
      <c r="D13" s="33"/>
      <c r="E13" s="33"/>
      <c r="F13" s="33"/>
      <c r="G13" s="474"/>
      <c r="H13" s="475"/>
      <c r="I13" s="439"/>
      <c r="J13" s="440"/>
      <c r="K13" s="441"/>
      <c r="L13" s="442"/>
      <c r="M13" s="440"/>
      <c r="N13" s="440"/>
      <c r="O13" s="71"/>
      <c r="P13" s="46"/>
      <c r="Q13" s="82"/>
      <c r="AB13" s="74"/>
      <c r="AC13" s="74"/>
      <c r="AD13" s="74"/>
      <c r="AE13" s="74"/>
      <c r="AF13" s="74"/>
      <c r="AG13" s="74"/>
      <c r="AH13" s="74"/>
      <c r="AI13" s="74"/>
      <c r="AJ13" s="74"/>
      <c r="AK13" s="74"/>
      <c r="AL13" s="74"/>
    </row>
    <row r="14" spans="2:38" ht="15.75" customHeight="1" thickTop="1" x14ac:dyDescent="0.25">
      <c r="B14" s="34"/>
      <c r="C14" s="33"/>
      <c r="D14" s="33"/>
      <c r="E14" s="33"/>
      <c r="F14" s="33"/>
      <c r="G14" s="474"/>
      <c r="H14" s="475"/>
      <c r="I14" s="385" t="s">
        <v>14</v>
      </c>
      <c r="J14" s="386"/>
      <c r="K14" s="387"/>
      <c r="L14" s="425" t="s">
        <v>15</v>
      </c>
      <c r="M14" s="426"/>
      <c r="N14" s="426"/>
      <c r="O14" s="71"/>
      <c r="P14" s="46"/>
      <c r="Q14" s="82"/>
      <c r="AB14" s="74"/>
      <c r="AC14" s="74"/>
      <c r="AD14" s="74"/>
      <c r="AE14" s="74"/>
      <c r="AF14" s="74"/>
      <c r="AG14" s="74"/>
      <c r="AH14" s="74"/>
      <c r="AI14" s="74"/>
      <c r="AJ14" s="74"/>
      <c r="AK14" s="74"/>
      <c r="AL14" s="74"/>
    </row>
    <row r="15" spans="2:38" ht="15" customHeight="1" x14ac:dyDescent="0.25">
      <c r="B15" s="34"/>
      <c r="C15" s="33"/>
      <c r="D15" s="33"/>
      <c r="E15" s="33"/>
      <c r="F15" s="33"/>
      <c r="G15" s="474"/>
      <c r="H15" s="475"/>
      <c r="I15" s="388"/>
      <c r="J15" s="389"/>
      <c r="K15" s="390"/>
      <c r="L15" s="428"/>
      <c r="M15" s="389"/>
      <c r="N15" s="389"/>
      <c r="O15" s="71"/>
      <c r="P15" s="46"/>
      <c r="Q15" s="82"/>
      <c r="AB15" s="74"/>
      <c r="AC15" s="74"/>
      <c r="AD15" s="74"/>
      <c r="AE15" s="74"/>
      <c r="AF15" s="74"/>
      <c r="AG15" s="74"/>
      <c r="AH15" s="74"/>
      <c r="AI15" s="74"/>
      <c r="AJ15" s="74"/>
      <c r="AK15" s="74"/>
      <c r="AL15" s="74"/>
    </row>
    <row r="16" spans="2:38" ht="15" customHeight="1" x14ac:dyDescent="0.25">
      <c r="B16" s="34"/>
      <c r="C16" s="33"/>
      <c r="D16" s="33"/>
      <c r="E16" s="33"/>
      <c r="F16" s="33"/>
      <c r="G16" s="474"/>
      <c r="H16" s="475"/>
      <c r="I16" s="453"/>
      <c r="J16" s="394"/>
      <c r="K16" s="395"/>
      <c r="L16" s="400"/>
      <c r="M16" s="394"/>
      <c r="N16" s="394"/>
      <c r="O16" s="71"/>
      <c r="P16" s="46"/>
      <c r="Q16" s="82"/>
      <c r="T16" s="45" t="s">
        <v>2</v>
      </c>
      <c r="U16" s="45">
        <f>N22*PI()</f>
        <v>2.9876546135638931</v>
      </c>
      <c r="W16" s="45" t="s">
        <v>2</v>
      </c>
      <c r="X16" s="45">
        <f>K22*PI()</f>
        <v>2.8934068339561994</v>
      </c>
      <c r="AB16" s="74"/>
      <c r="AC16" s="74"/>
      <c r="AD16" s="74"/>
      <c r="AE16" s="74"/>
      <c r="AF16" s="74"/>
      <c r="AG16" s="74"/>
      <c r="AH16" s="74"/>
      <c r="AI16" s="74"/>
      <c r="AJ16" s="74"/>
      <c r="AK16" s="74"/>
      <c r="AL16" s="74"/>
    </row>
    <row r="17" spans="2:38" ht="15" customHeight="1" x14ac:dyDescent="0.25">
      <c r="B17" s="34"/>
      <c r="C17" s="33"/>
      <c r="D17" s="33"/>
      <c r="E17" s="33"/>
      <c r="F17" s="33"/>
      <c r="G17" s="474"/>
      <c r="H17" s="475"/>
      <c r="I17" s="454"/>
      <c r="J17" s="396"/>
      <c r="K17" s="397"/>
      <c r="L17" s="402"/>
      <c r="M17" s="396"/>
      <c r="N17" s="396"/>
      <c r="O17" s="71"/>
      <c r="P17" s="46"/>
      <c r="Q17" s="82"/>
      <c r="T17" s="45" t="s">
        <v>3</v>
      </c>
      <c r="U17" s="45" t="s">
        <v>4</v>
      </c>
      <c r="V17" s="45" t="s">
        <v>5</v>
      </c>
      <c r="W17" s="45" t="s">
        <v>3</v>
      </c>
      <c r="X17" s="45" t="s">
        <v>4</v>
      </c>
      <c r="Y17" s="45" t="s">
        <v>5</v>
      </c>
      <c r="AB17" s="74"/>
      <c r="AC17" s="74"/>
      <c r="AD17" s="74"/>
      <c r="AE17" s="74"/>
      <c r="AF17" s="74"/>
      <c r="AG17" s="74"/>
      <c r="AH17" s="74"/>
      <c r="AI17" s="74"/>
      <c r="AJ17" s="74"/>
      <c r="AK17" s="74"/>
      <c r="AL17" s="74"/>
    </row>
    <row r="18" spans="2:38" ht="15.75" customHeight="1" thickBot="1" x14ac:dyDescent="0.3">
      <c r="B18" s="34"/>
      <c r="C18" s="33"/>
      <c r="D18" s="33"/>
      <c r="E18" s="33"/>
      <c r="F18" s="33"/>
      <c r="G18" s="476"/>
      <c r="H18" s="477"/>
      <c r="I18" s="454"/>
      <c r="J18" s="396"/>
      <c r="K18" s="397"/>
      <c r="L18" s="402"/>
      <c r="M18" s="396"/>
      <c r="N18" s="396"/>
      <c r="O18" s="71"/>
      <c r="P18" s="46"/>
      <c r="Q18" s="82"/>
      <c r="T18" s="45">
        <v>1</v>
      </c>
      <c r="U18" s="45">
        <v>0</v>
      </c>
      <c r="V18" s="45">
        <v>0</v>
      </c>
      <c r="W18" s="45">
        <v>1</v>
      </c>
      <c r="X18" s="45">
        <v>0</v>
      </c>
      <c r="Y18" s="45">
        <v>0</v>
      </c>
      <c r="AB18" s="74"/>
      <c r="AC18" s="74"/>
      <c r="AD18" s="74"/>
      <c r="AE18" s="74"/>
      <c r="AF18" s="74"/>
      <c r="AG18" s="74"/>
      <c r="AH18" s="74"/>
      <c r="AI18" s="74"/>
      <c r="AJ18" s="74"/>
      <c r="AK18" s="74"/>
      <c r="AL18" s="74"/>
    </row>
    <row r="19" spans="2:38" ht="15.75" thickTop="1" x14ac:dyDescent="0.25">
      <c r="B19" s="421"/>
      <c r="C19" s="396"/>
      <c r="D19" s="396"/>
      <c r="E19" s="396"/>
      <c r="F19" s="396"/>
      <c r="G19" s="396"/>
      <c r="H19" s="396"/>
      <c r="I19" s="454"/>
      <c r="J19" s="396"/>
      <c r="K19" s="397"/>
      <c r="L19" s="402"/>
      <c r="M19" s="396"/>
      <c r="N19" s="396"/>
      <c r="O19" s="71"/>
      <c r="P19" s="46"/>
      <c r="Q19" s="82"/>
      <c r="T19" s="45">
        <v>2</v>
      </c>
      <c r="U19" s="45">
        <f>-COS(U16)</f>
        <v>0.98817491911028044</v>
      </c>
      <c r="V19" s="45">
        <f>SIN(U16)</f>
        <v>0.15333078373696093</v>
      </c>
      <c r="W19" s="45">
        <v>2</v>
      </c>
      <c r="X19" s="45">
        <f>-COS(X16)</f>
        <v>0.96935966240362925</v>
      </c>
      <c r="Y19" s="45">
        <f>SIN(X16)</f>
        <v>0.24564577119242656</v>
      </c>
      <c r="AB19" s="74"/>
      <c r="AC19" s="74"/>
      <c r="AD19" s="74"/>
      <c r="AE19" s="74"/>
      <c r="AF19" s="74"/>
      <c r="AG19" s="74"/>
      <c r="AH19" s="74"/>
      <c r="AI19" s="74"/>
      <c r="AJ19" s="74"/>
      <c r="AK19" s="74"/>
      <c r="AL19" s="74"/>
    </row>
    <row r="20" spans="2:38" x14ac:dyDescent="0.25">
      <c r="B20" s="421"/>
      <c r="C20" s="396"/>
      <c r="D20" s="396"/>
      <c r="E20" s="396"/>
      <c r="F20" s="396"/>
      <c r="G20" s="396"/>
      <c r="H20" s="396"/>
      <c r="I20" s="454"/>
      <c r="J20" s="396"/>
      <c r="K20" s="397"/>
      <c r="L20" s="402"/>
      <c r="M20" s="396"/>
      <c r="N20" s="396"/>
      <c r="O20" s="71"/>
      <c r="P20" s="46"/>
      <c r="Q20" s="82"/>
      <c r="AB20" s="74"/>
      <c r="AC20" s="74"/>
      <c r="AD20" s="74"/>
      <c r="AE20" s="74"/>
      <c r="AF20" s="74"/>
      <c r="AG20" s="74"/>
      <c r="AH20" s="74"/>
      <c r="AI20" s="74"/>
      <c r="AJ20" s="74"/>
      <c r="AK20" s="74"/>
      <c r="AL20" s="74"/>
    </row>
    <row r="21" spans="2:38" x14ac:dyDescent="0.25">
      <c r="B21" s="421"/>
      <c r="C21" s="396"/>
      <c r="D21" s="396"/>
      <c r="E21" s="396"/>
      <c r="F21" s="396"/>
      <c r="G21" s="396"/>
      <c r="H21" s="396"/>
      <c r="I21" s="455"/>
      <c r="J21" s="398"/>
      <c r="K21" s="399"/>
      <c r="L21" s="404"/>
      <c r="M21" s="398"/>
      <c r="N21" s="398"/>
      <c r="O21" s="71"/>
      <c r="P21" s="46"/>
      <c r="Q21" s="82"/>
      <c r="AB21" s="74"/>
      <c r="AC21" s="74"/>
      <c r="AD21" s="74"/>
      <c r="AE21" s="74"/>
      <c r="AF21" s="74"/>
      <c r="AG21" s="74"/>
      <c r="AH21" s="74"/>
      <c r="AI21" s="74"/>
      <c r="AJ21" s="74"/>
      <c r="AK21" s="74"/>
      <c r="AL21" s="74"/>
    </row>
    <row r="22" spans="2:38" ht="15.75" customHeight="1" x14ac:dyDescent="0.25">
      <c r="B22" s="421"/>
      <c r="C22" s="396"/>
      <c r="D22" s="396"/>
      <c r="E22" s="396"/>
      <c r="F22" s="396"/>
      <c r="G22" s="396"/>
      <c r="H22" s="396"/>
      <c r="I22" s="437" t="s">
        <v>77</v>
      </c>
      <c r="J22" s="413"/>
      <c r="K22" s="92">
        <f>Aplicación!G6</f>
        <v>0.92099999999999993</v>
      </c>
      <c r="L22" s="430" t="s">
        <v>77</v>
      </c>
      <c r="M22" s="413"/>
      <c r="N22" s="92">
        <v>0.95099999999999996</v>
      </c>
      <c r="O22" s="71"/>
      <c r="P22" s="46"/>
      <c r="Q22" s="82"/>
      <c r="AB22" s="74"/>
      <c r="AC22" s="74"/>
      <c r="AD22" s="74"/>
      <c r="AE22" s="74"/>
      <c r="AF22" s="74"/>
      <c r="AG22" s="74"/>
      <c r="AH22" s="74"/>
      <c r="AI22" s="74"/>
      <c r="AJ22" s="74"/>
      <c r="AK22" s="74"/>
      <c r="AL22" s="74"/>
    </row>
    <row r="23" spans="2:38" x14ac:dyDescent="0.25">
      <c r="B23" s="421"/>
      <c r="C23" s="396"/>
      <c r="D23" s="396"/>
      <c r="E23" s="396"/>
      <c r="F23" s="396"/>
      <c r="G23" s="396"/>
      <c r="H23" s="396"/>
      <c r="I23" s="453"/>
      <c r="J23" s="394"/>
      <c r="K23" s="395"/>
      <c r="L23" s="394"/>
      <c r="M23" s="394"/>
      <c r="N23" s="394"/>
      <c r="O23" s="71"/>
      <c r="P23" s="46"/>
      <c r="Q23" s="82"/>
      <c r="AB23" s="74"/>
      <c r="AC23" s="74"/>
      <c r="AD23" s="74"/>
      <c r="AE23" s="74"/>
      <c r="AF23" s="74"/>
      <c r="AG23" s="74"/>
      <c r="AH23" s="74"/>
      <c r="AI23" s="74"/>
      <c r="AJ23" s="74"/>
      <c r="AK23" s="74"/>
      <c r="AL23" s="74"/>
    </row>
    <row r="24" spans="2:38" ht="15.75" thickBot="1" x14ac:dyDescent="0.3">
      <c r="B24" s="422"/>
      <c r="C24" s="423"/>
      <c r="D24" s="423"/>
      <c r="E24" s="423"/>
      <c r="F24" s="423"/>
      <c r="G24" s="423"/>
      <c r="H24" s="423"/>
      <c r="I24" s="456"/>
      <c r="J24" s="423"/>
      <c r="K24" s="424"/>
      <c r="L24" s="423"/>
      <c r="M24" s="423"/>
      <c r="N24" s="423"/>
      <c r="O24" s="83"/>
      <c r="P24" s="84"/>
      <c r="Q24" s="85"/>
      <c r="AB24" s="74"/>
      <c r="AC24" s="74"/>
      <c r="AD24" s="74"/>
      <c r="AE24" s="74"/>
      <c r="AF24" s="74"/>
      <c r="AG24" s="74"/>
      <c r="AH24" s="74"/>
      <c r="AI24" s="74"/>
      <c r="AJ24" s="74"/>
      <c r="AK24" s="74"/>
      <c r="AL24" s="74"/>
    </row>
    <row r="25" spans="2:38" ht="15.75" thickTop="1" x14ac:dyDescent="0.25">
      <c r="O25" s="74"/>
      <c r="P25" s="74"/>
      <c r="Q25" s="74"/>
      <c r="R25" s="74"/>
      <c r="S25" s="74"/>
      <c r="T25" s="74"/>
      <c r="U25" s="74"/>
      <c r="V25" s="74"/>
      <c r="W25" s="74"/>
      <c r="X25" s="74"/>
      <c r="Y25" s="74"/>
      <c r="Z25" s="74"/>
      <c r="AA25" s="74"/>
      <c r="AB25" s="74"/>
      <c r="AC25" s="74"/>
      <c r="AD25" s="74"/>
      <c r="AE25" s="74"/>
      <c r="AF25" s="74"/>
      <c r="AG25" s="74"/>
      <c r="AH25" s="74"/>
      <c r="AI25" s="74"/>
      <c r="AJ25" s="74"/>
      <c r="AK25" s="74"/>
      <c r="AL25" s="74"/>
    </row>
  </sheetData>
  <sheetProtection password="947C" sheet="1" objects="1" scenarios="1"/>
  <mergeCells count="22">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 ref="B2:Q2"/>
    <mergeCell ref="B1:Q1"/>
    <mergeCell ref="B3:H7"/>
    <mergeCell ref="I3:K4"/>
    <mergeCell ref="L3:N4"/>
    <mergeCell ref="I5:K10"/>
    <mergeCell ref="L5:N10"/>
  </mergeCells>
  <conditionalFormatting sqref="K11">
    <cfRule type="cellIs" dxfId="137" priority="13" operator="between">
      <formula>0.95</formula>
      <formula>1</formula>
    </cfRule>
    <cfRule type="cellIs" dxfId="136" priority="14" operator="between">
      <formula>0.75</formula>
      <formula>"94.9%"</formula>
    </cfRule>
    <cfRule type="cellIs" dxfId="135" priority="15" operator="between">
      <formula>0</formula>
      <formula>"74.9%"</formula>
    </cfRule>
  </conditionalFormatting>
  <conditionalFormatting sqref="N11">
    <cfRule type="cellIs" dxfId="134" priority="10" operator="between">
      <formula>0.95</formula>
      <formula>1</formula>
    </cfRule>
    <cfRule type="cellIs" dxfId="133" priority="11" operator="between">
      <formula>0.75</formula>
      <formula>"94.9%"</formula>
    </cfRule>
    <cfRule type="cellIs" dxfId="132" priority="12" operator="between">
      <formula>0</formula>
      <formula>"74.9%"</formula>
    </cfRule>
  </conditionalFormatting>
  <conditionalFormatting sqref="K22">
    <cfRule type="cellIs" dxfId="131" priority="7" operator="between">
      <formula>0.95</formula>
      <formula>1</formula>
    </cfRule>
    <cfRule type="cellIs" dxfId="130" priority="8" operator="between">
      <formula>0.75</formula>
      <formula>"94.9%"</formula>
    </cfRule>
    <cfRule type="cellIs" dxfId="129" priority="9" operator="between">
      <formula>0</formula>
      <formula>"74.9%"</formula>
    </cfRule>
  </conditionalFormatting>
  <conditionalFormatting sqref="N22">
    <cfRule type="cellIs" dxfId="128" priority="4" operator="between">
      <formula>0.95</formula>
      <formula>1</formula>
    </cfRule>
    <cfRule type="cellIs" dxfId="127" priority="5" operator="between">
      <formula>0.75</formula>
      <formula>"94.9%"</formula>
    </cfRule>
    <cfRule type="cellIs" dxfId="126" priority="6" operator="between">
      <formula>0</formula>
      <formula>"74.9%"</formula>
    </cfRule>
  </conditionalFormatting>
  <conditionalFormatting sqref="G11">
    <cfRule type="cellIs" dxfId="125" priority="1" operator="between">
      <formula>0.95</formula>
      <formula>1</formula>
    </cfRule>
    <cfRule type="cellIs" dxfId="124" priority="2" operator="between">
      <formula>0.75</formula>
      <formula>"94.9%"</formula>
    </cfRule>
    <cfRule type="cellIs" dxfId="123" priority="3" operator="between">
      <formula>0</formula>
      <formula>"74.9%"</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AB29"/>
  <sheetViews>
    <sheetView showRowColHeaders="0" zoomScale="90" zoomScaleNormal="90" workbookViewId="0">
      <selection activeCell="N17" sqref="N17"/>
    </sheetView>
  </sheetViews>
  <sheetFormatPr baseColWidth="10" defaultRowHeight="15" x14ac:dyDescent="0.25"/>
  <cols>
    <col min="1" max="1" width="3.28515625" style="45" customWidth="1"/>
    <col min="2" max="14" width="11.42578125" style="45" customWidth="1"/>
    <col min="15" max="17" width="17.85546875" style="45" customWidth="1"/>
    <col min="18" max="18" width="11.5703125" style="74" bestFit="1" customWidth="1"/>
    <col min="19" max="19" width="11.42578125" style="74"/>
    <col min="20" max="21" width="11.5703125" style="74" bestFit="1" customWidth="1"/>
    <col min="22" max="22" width="13" style="74" bestFit="1" customWidth="1"/>
    <col min="23" max="28" width="11.42578125" style="74"/>
    <col min="29" max="16384" width="11.42578125" style="45"/>
  </cols>
  <sheetData>
    <row r="1" spans="2:25" ht="99" customHeight="1" thickTop="1" thickBot="1" x14ac:dyDescent="0.3">
      <c r="B1" s="373"/>
      <c r="C1" s="374"/>
      <c r="D1" s="374"/>
      <c r="E1" s="374"/>
      <c r="F1" s="374"/>
      <c r="G1" s="374"/>
      <c r="H1" s="374"/>
      <c r="I1" s="374"/>
      <c r="J1" s="374"/>
      <c r="K1" s="374"/>
      <c r="L1" s="374"/>
      <c r="M1" s="374"/>
      <c r="N1" s="374"/>
      <c r="O1" s="374"/>
      <c r="P1" s="374"/>
      <c r="Q1" s="375"/>
    </row>
    <row r="2" spans="2:25" ht="48.75" customHeight="1" thickTop="1" thickBot="1" x14ac:dyDescent="0.3">
      <c r="B2" s="469" t="s">
        <v>24</v>
      </c>
      <c r="C2" s="470"/>
      <c r="D2" s="470"/>
      <c r="E2" s="470"/>
      <c r="F2" s="470"/>
      <c r="G2" s="470"/>
      <c r="H2" s="470"/>
      <c r="I2" s="470"/>
      <c r="J2" s="470"/>
      <c r="K2" s="470"/>
      <c r="L2" s="470"/>
      <c r="M2" s="470"/>
      <c r="N2" s="470"/>
      <c r="O2" s="470"/>
      <c r="P2" s="470"/>
      <c r="Q2" s="471"/>
    </row>
    <row r="3" spans="2:25" ht="15.75" thickTop="1" x14ac:dyDescent="0.25">
      <c r="B3" s="34"/>
      <c r="C3" s="33"/>
      <c r="D3" s="33"/>
      <c r="E3" s="33"/>
      <c r="F3" s="33"/>
      <c r="G3" s="379" t="s">
        <v>76</v>
      </c>
      <c r="H3" s="380"/>
      <c r="I3" s="385" t="s">
        <v>25</v>
      </c>
      <c r="J3" s="386"/>
      <c r="K3" s="387"/>
      <c r="L3" s="391" t="s">
        <v>26</v>
      </c>
      <c r="M3" s="391"/>
      <c r="N3" s="391"/>
      <c r="O3" s="70"/>
      <c r="P3" s="69"/>
      <c r="Q3" s="81"/>
    </row>
    <row r="4" spans="2:25" x14ac:dyDescent="0.25">
      <c r="B4" s="34"/>
      <c r="C4" s="33"/>
      <c r="D4" s="33"/>
      <c r="E4" s="33"/>
      <c r="F4" s="33"/>
      <c r="G4" s="381"/>
      <c r="H4" s="382"/>
      <c r="I4" s="388"/>
      <c r="J4" s="389"/>
      <c r="K4" s="390"/>
      <c r="L4" s="389"/>
      <c r="M4" s="389"/>
      <c r="N4" s="389"/>
      <c r="O4" s="71"/>
      <c r="P4" s="46"/>
      <c r="Q4" s="82"/>
      <c r="R4" s="45"/>
      <c r="S4" s="45"/>
      <c r="T4" s="45"/>
      <c r="U4" s="45"/>
      <c r="V4" s="45"/>
      <c r="W4" s="45"/>
      <c r="X4" s="45"/>
      <c r="Y4" s="45"/>
    </row>
    <row r="5" spans="2:25" ht="15.75" thickBot="1" x14ac:dyDescent="0.3">
      <c r="B5" s="34"/>
      <c r="C5" s="33"/>
      <c r="D5" s="33"/>
      <c r="E5" s="33"/>
      <c r="F5" s="33"/>
      <c r="G5" s="383"/>
      <c r="H5" s="384"/>
      <c r="I5" s="394"/>
      <c r="J5" s="394"/>
      <c r="K5" s="395"/>
      <c r="L5" s="400"/>
      <c r="M5" s="394"/>
      <c r="N5" s="394"/>
      <c r="O5" s="71"/>
      <c r="P5" s="46" t="s">
        <v>2</v>
      </c>
      <c r="Q5" s="82">
        <f>G6*PI()</f>
        <v>2.9845130209103035</v>
      </c>
      <c r="R5" s="45"/>
      <c r="S5" s="45"/>
      <c r="T5" s="45" t="s">
        <v>2</v>
      </c>
      <c r="U5" s="45">
        <f>K11*PI()</f>
        <v>3.1415926535897931</v>
      </c>
      <c r="V5" s="45"/>
      <c r="W5" s="45" t="s">
        <v>2</v>
      </c>
      <c r="X5" s="45">
        <f>N11*PI()</f>
        <v>2.8274333882308138</v>
      </c>
      <c r="Y5" s="45"/>
    </row>
    <row r="6" spans="2:25" ht="15" customHeight="1" x14ac:dyDescent="0.25">
      <c r="B6" s="34"/>
      <c r="C6" s="33"/>
      <c r="D6" s="33"/>
      <c r="E6" s="33"/>
      <c r="F6" s="33"/>
      <c r="G6" s="472">
        <f>(K11+N11)/2</f>
        <v>0.95</v>
      </c>
      <c r="H6" s="473"/>
      <c r="I6" s="396"/>
      <c r="J6" s="396"/>
      <c r="K6" s="397"/>
      <c r="L6" s="402"/>
      <c r="M6" s="396"/>
      <c r="N6" s="396"/>
      <c r="O6" s="71"/>
      <c r="P6" s="46" t="s">
        <v>3</v>
      </c>
      <c r="Q6" s="82" t="s">
        <v>4</v>
      </c>
      <c r="R6" s="45" t="s">
        <v>5</v>
      </c>
      <c r="S6" s="45"/>
      <c r="T6" s="45" t="s">
        <v>3</v>
      </c>
      <c r="U6" s="45" t="s">
        <v>4</v>
      </c>
      <c r="V6" s="45" t="s">
        <v>5</v>
      </c>
      <c r="W6" s="45" t="s">
        <v>3</v>
      </c>
      <c r="X6" s="45" t="s">
        <v>4</v>
      </c>
      <c r="Y6" s="45" t="s">
        <v>5</v>
      </c>
    </row>
    <row r="7" spans="2:25" ht="15" customHeight="1" x14ac:dyDescent="0.25">
      <c r="B7" s="34"/>
      <c r="C7" s="33"/>
      <c r="D7" s="33"/>
      <c r="E7" s="33"/>
      <c r="F7" s="33"/>
      <c r="G7" s="474"/>
      <c r="H7" s="475"/>
      <c r="I7" s="396"/>
      <c r="J7" s="396"/>
      <c r="K7" s="397"/>
      <c r="L7" s="402"/>
      <c r="M7" s="396"/>
      <c r="N7" s="396"/>
      <c r="O7" s="71"/>
      <c r="P7" s="46">
        <v>1</v>
      </c>
      <c r="Q7" s="82">
        <v>0</v>
      </c>
      <c r="R7" s="45">
        <v>0</v>
      </c>
      <c r="S7" s="45"/>
      <c r="T7" s="45">
        <v>1</v>
      </c>
      <c r="U7" s="45">
        <v>0</v>
      </c>
      <c r="V7" s="45">
        <v>0</v>
      </c>
      <c r="W7" s="45">
        <v>1</v>
      </c>
      <c r="X7" s="45">
        <v>0</v>
      </c>
      <c r="Y7" s="45">
        <v>0</v>
      </c>
    </row>
    <row r="8" spans="2:25" ht="15" customHeight="1" x14ac:dyDescent="0.25">
      <c r="B8" s="34"/>
      <c r="C8" s="33"/>
      <c r="D8" s="33"/>
      <c r="E8" s="33"/>
      <c r="F8" s="33"/>
      <c r="G8" s="474"/>
      <c r="H8" s="475"/>
      <c r="I8" s="396"/>
      <c r="J8" s="396"/>
      <c r="K8" s="397"/>
      <c r="L8" s="402"/>
      <c r="M8" s="396"/>
      <c r="N8" s="396"/>
      <c r="O8" s="71"/>
      <c r="P8" s="46">
        <v>2</v>
      </c>
      <c r="Q8" s="82">
        <f>-COS(Q5)</f>
        <v>0.98768834059513766</v>
      </c>
      <c r="R8" s="45">
        <f>SIN(Q5)</f>
        <v>0.15643446504023098</v>
      </c>
      <c r="S8" s="45"/>
      <c r="T8" s="45">
        <v>2</v>
      </c>
      <c r="U8" s="45">
        <f>-COS(U5)</f>
        <v>1</v>
      </c>
      <c r="V8" s="45">
        <f>SIN(U5)</f>
        <v>1.22514845490862E-16</v>
      </c>
      <c r="W8" s="45">
        <v>2</v>
      </c>
      <c r="X8" s="45">
        <f>-COS(X5)</f>
        <v>0.95105651629515353</v>
      </c>
      <c r="Y8" s="45">
        <f>SIN(X5)</f>
        <v>0.30901699437494751</v>
      </c>
    </row>
    <row r="9" spans="2:25" ht="15" customHeight="1" x14ac:dyDescent="0.25">
      <c r="B9" s="34"/>
      <c r="C9" s="33"/>
      <c r="D9" s="33"/>
      <c r="E9" s="33"/>
      <c r="F9" s="33"/>
      <c r="G9" s="474"/>
      <c r="H9" s="475"/>
      <c r="I9" s="396"/>
      <c r="J9" s="396"/>
      <c r="K9" s="397"/>
      <c r="L9" s="402"/>
      <c r="M9" s="396"/>
      <c r="N9" s="396"/>
      <c r="O9" s="71"/>
      <c r="P9" s="46"/>
      <c r="Q9" s="82"/>
      <c r="R9" s="45"/>
      <c r="S9" s="45"/>
      <c r="T9" s="45"/>
      <c r="U9" s="45"/>
      <c r="V9" s="45"/>
      <c r="W9" s="45"/>
      <c r="X9" s="45"/>
      <c r="Y9" s="45"/>
    </row>
    <row r="10" spans="2:25" ht="15" customHeight="1" x14ac:dyDescent="0.25">
      <c r="B10" s="34"/>
      <c r="C10" s="33"/>
      <c r="D10" s="33"/>
      <c r="E10" s="33"/>
      <c r="F10" s="33"/>
      <c r="G10" s="474"/>
      <c r="H10" s="475"/>
      <c r="I10" s="398"/>
      <c r="J10" s="398"/>
      <c r="K10" s="399"/>
      <c r="L10" s="404"/>
      <c r="M10" s="398"/>
      <c r="N10" s="398"/>
      <c r="O10" s="71"/>
      <c r="P10" s="46"/>
      <c r="Q10" s="82"/>
      <c r="R10" s="45"/>
      <c r="S10" s="45"/>
      <c r="T10" s="45"/>
      <c r="U10" s="45"/>
      <c r="V10" s="45"/>
      <c r="W10" s="45"/>
      <c r="X10" s="45"/>
      <c r="Y10" s="45"/>
    </row>
    <row r="11" spans="2:25" ht="15.75" customHeight="1" x14ac:dyDescent="0.25">
      <c r="B11" s="34"/>
      <c r="C11" s="33"/>
      <c r="D11" s="33"/>
      <c r="E11" s="33"/>
      <c r="F11" s="33"/>
      <c r="G11" s="474"/>
      <c r="H11" s="475"/>
      <c r="I11" s="412" t="s">
        <v>77</v>
      </c>
      <c r="J11" s="413"/>
      <c r="K11" s="35">
        <v>1</v>
      </c>
      <c r="L11" s="412" t="s">
        <v>77</v>
      </c>
      <c r="M11" s="413"/>
      <c r="N11" s="35">
        <v>0.9</v>
      </c>
      <c r="O11" s="71"/>
      <c r="P11" s="75"/>
      <c r="Q11" s="76"/>
    </row>
    <row r="12" spans="2:25" ht="15" customHeight="1" x14ac:dyDescent="0.25">
      <c r="B12" s="34"/>
      <c r="C12" s="33"/>
      <c r="D12" s="33"/>
      <c r="E12" s="33"/>
      <c r="F12" s="33"/>
      <c r="G12" s="474"/>
      <c r="H12" s="475"/>
      <c r="I12" s="414"/>
      <c r="J12" s="368"/>
      <c r="K12" s="415"/>
      <c r="L12" s="367"/>
      <c r="M12" s="368"/>
      <c r="N12" s="368"/>
      <c r="O12" s="71"/>
      <c r="P12" s="75"/>
      <c r="Q12" s="76"/>
    </row>
    <row r="13" spans="2:25" ht="15.75" customHeight="1" thickBot="1" x14ac:dyDescent="0.3">
      <c r="B13" s="41"/>
      <c r="C13" s="42"/>
      <c r="D13" s="42"/>
      <c r="E13" s="42"/>
      <c r="F13" s="42"/>
      <c r="G13" s="476"/>
      <c r="H13" s="477"/>
      <c r="I13" s="416"/>
      <c r="J13" s="371"/>
      <c r="K13" s="417"/>
      <c r="L13" s="370"/>
      <c r="M13" s="371"/>
      <c r="N13" s="371"/>
      <c r="O13" s="83"/>
      <c r="P13" s="77"/>
      <c r="Q13" s="78"/>
    </row>
    <row r="14" spans="2:25" ht="15.75" thickTop="1" x14ac:dyDescent="0.25"/>
    <row r="24" spans="17:17" x14ac:dyDescent="0.25">
      <c r="Q24" s="75"/>
    </row>
    <row r="25" spans="17:17" x14ac:dyDescent="0.25">
      <c r="Q25" s="73">
        <v>0.75</v>
      </c>
    </row>
    <row r="26" spans="17:17" x14ac:dyDescent="0.25">
      <c r="Q26" s="73">
        <v>0.2</v>
      </c>
    </row>
    <row r="27" spans="17:17" x14ac:dyDescent="0.25">
      <c r="Q27" s="73">
        <v>0.05</v>
      </c>
    </row>
    <row r="28" spans="17:17" x14ac:dyDescent="0.25">
      <c r="Q28" s="73">
        <v>1</v>
      </c>
    </row>
    <row r="29" spans="17:17" x14ac:dyDescent="0.25">
      <c r="Q29" s="74"/>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122" priority="7" operator="between">
      <formula>0.95</formula>
      <formula>1</formula>
    </cfRule>
    <cfRule type="cellIs" dxfId="121" priority="8" operator="between">
      <formula>0.75</formula>
      <formula>"94.9%"</formula>
    </cfRule>
    <cfRule type="cellIs" dxfId="120" priority="9" operator="between">
      <formula>0</formula>
      <formula>"74.9%"</formula>
    </cfRule>
  </conditionalFormatting>
  <conditionalFormatting sqref="N11">
    <cfRule type="cellIs" dxfId="119" priority="4" operator="between">
      <formula>0.95</formula>
      <formula>1</formula>
    </cfRule>
    <cfRule type="cellIs" dxfId="118" priority="5" operator="between">
      <formula>0.75</formula>
      <formula>"94.9%"</formula>
    </cfRule>
    <cfRule type="cellIs" dxfId="117" priority="6" operator="between">
      <formula>0</formula>
      <formula>"74.9%"</formula>
    </cfRule>
  </conditionalFormatting>
  <conditionalFormatting sqref="G6">
    <cfRule type="cellIs" dxfId="116" priority="1" operator="between">
      <formula>0.95</formula>
      <formula>1</formula>
    </cfRule>
    <cfRule type="cellIs" dxfId="115" priority="2" operator="between">
      <formula>0.75</formula>
      <formula>"94.9%"</formula>
    </cfRule>
    <cfRule type="cellIs" dxfId="114"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1:Y36"/>
  <sheetViews>
    <sheetView showRowColHeaders="0" zoomScale="90" zoomScaleNormal="90" workbookViewId="0"/>
  </sheetViews>
  <sheetFormatPr baseColWidth="10" defaultRowHeight="15" x14ac:dyDescent="0.25"/>
  <cols>
    <col min="1" max="1" width="3.28515625" style="45" customWidth="1"/>
    <col min="2" max="14" width="11.42578125" style="45" customWidth="1"/>
    <col min="15" max="17" width="17.85546875" style="45" customWidth="1"/>
    <col min="18" max="18" width="11.7109375" style="45" bestFit="1" customWidth="1"/>
    <col min="19" max="19" width="11.42578125" style="45"/>
    <col min="20" max="21" width="11.7109375" style="45" bestFit="1" customWidth="1"/>
    <col min="22" max="22" width="13.140625" style="45" bestFit="1" customWidth="1"/>
    <col min="23" max="24" width="11.5703125" style="45" bestFit="1" customWidth="1"/>
    <col min="25" max="25" width="13" style="45" bestFit="1" customWidth="1"/>
    <col min="26" max="16384" width="11.42578125" style="45"/>
  </cols>
  <sheetData>
    <row r="1" spans="2:25" ht="99" customHeight="1" thickTop="1" thickBot="1" x14ac:dyDescent="0.3">
      <c r="B1" s="373"/>
      <c r="C1" s="374"/>
      <c r="D1" s="374"/>
      <c r="E1" s="374"/>
      <c r="F1" s="374"/>
      <c r="G1" s="374"/>
      <c r="H1" s="374"/>
      <c r="I1" s="374"/>
      <c r="J1" s="374"/>
      <c r="K1" s="374"/>
      <c r="L1" s="374"/>
      <c r="M1" s="374"/>
      <c r="N1" s="374"/>
      <c r="O1" s="374"/>
      <c r="P1" s="374"/>
      <c r="Q1" s="375"/>
      <c r="S1" s="73">
        <v>0.75</v>
      </c>
    </row>
    <row r="2" spans="2:25" ht="48.75" customHeight="1" thickTop="1" thickBot="1" x14ac:dyDescent="0.3">
      <c r="B2" s="469" t="s">
        <v>16</v>
      </c>
      <c r="C2" s="470"/>
      <c r="D2" s="470"/>
      <c r="E2" s="470"/>
      <c r="F2" s="470"/>
      <c r="G2" s="470"/>
      <c r="H2" s="470"/>
      <c r="I2" s="470"/>
      <c r="J2" s="470"/>
      <c r="K2" s="470"/>
      <c r="L2" s="470"/>
      <c r="M2" s="470"/>
      <c r="N2" s="470"/>
      <c r="O2" s="470"/>
      <c r="P2" s="470"/>
      <c r="Q2" s="471"/>
      <c r="S2" s="73">
        <v>0.2</v>
      </c>
    </row>
    <row r="3" spans="2:25" ht="15.75" customHeight="1" thickTop="1" x14ac:dyDescent="0.25">
      <c r="B3" s="445"/>
      <c r="C3" s="446"/>
      <c r="D3" s="446"/>
      <c r="E3" s="446"/>
      <c r="F3" s="446"/>
      <c r="G3" s="446"/>
      <c r="H3" s="446"/>
      <c r="I3" s="385" t="s">
        <v>17</v>
      </c>
      <c r="J3" s="386"/>
      <c r="K3" s="387"/>
      <c r="L3" s="447" t="s">
        <v>18</v>
      </c>
      <c r="M3" s="386"/>
      <c r="N3" s="386"/>
      <c r="O3" s="70"/>
      <c r="P3" s="69"/>
      <c r="Q3" s="81"/>
      <c r="S3" s="73">
        <v>0.05</v>
      </c>
    </row>
    <row r="4" spans="2:25" x14ac:dyDescent="0.25">
      <c r="B4" s="421"/>
      <c r="C4" s="396"/>
      <c r="D4" s="396"/>
      <c r="E4" s="396"/>
      <c r="F4" s="396"/>
      <c r="G4" s="396"/>
      <c r="H4" s="396"/>
      <c r="I4" s="388"/>
      <c r="J4" s="389"/>
      <c r="K4" s="390"/>
      <c r="L4" s="428"/>
      <c r="M4" s="389"/>
      <c r="N4" s="389"/>
      <c r="O4" s="79"/>
      <c r="P4" s="75"/>
      <c r="Q4" s="76"/>
      <c r="S4" s="73">
        <v>1</v>
      </c>
    </row>
    <row r="5" spans="2:25" ht="15" customHeight="1" x14ac:dyDescent="0.25">
      <c r="B5" s="421"/>
      <c r="C5" s="396"/>
      <c r="D5" s="396"/>
      <c r="E5" s="396"/>
      <c r="F5" s="396"/>
      <c r="G5" s="396"/>
      <c r="H5" s="396"/>
      <c r="I5" s="438"/>
      <c r="J5" s="394"/>
      <c r="K5" s="395"/>
      <c r="L5" s="400"/>
      <c r="M5" s="394"/>
      <c r="N5" s="394"/>
      <c r="O5" s="79"/>
      <c r="P5" s="75"/>
      <c r="Q5" s="76"/>
      <c r="T5" s="45" t="s">
        <v>2</v>
      </c>
      <c r="U5" s="45">
        <f>K11*PI()</f>
        <v>3.1101767270538954</v>
      </c>
      <c r="W5" s="45" t="s">
        <v>2</v>
      </c>
      <c r="X5" s="45">
        <f>N11*PI()</f>
        <v>3.1415926535897931</v>
      </c>
    </row>
    <row r="6" spans="2:25" ht="15" customHeight="1" x14ac:dyDescent="0.25">
      <c r="B6" s="421"/>
      <c r="C6" s="396"/>
      <c r="D6" s="396"/>
      <c r="E6" s="396"/>
      <c r="F6" s="396"/>
      <c r="G6" s="396"/>
      <c r="H6" s="396"/>
      <c r="I6" s="421"/>
      <c r="J6" s="396"/>
      <c r="K6" s="397"/>
      <c r="L6" s="402"/>
      <c r="M6" s="396"/>
      <c r="N6" s="396"/>
      <c r="O6" s="79"/>
      <c r="P6" s="46"/>
      <c r="Q6" s="82"/>
      <c r="T6" s="45" t="s">
        <v>3</v>
      </c>
      <c r="U6" s="45" t="s">
        <v>4</v>
      </c>
      <c r="V6" s="45" t="s">
        <v>5</v>
      </c>
      <c r="W6" s="45" t="s">
        <v>3</v>
      </c>
      <c r="X6" s="45" t="s">
        <v>4</v>
      </c>
      <c r="Y6" s="45" t="s">
        <v>5</v>
      </c>
    </row>
    <row r="7" spans="2:25" ht="15" customHeight="1" thickBot="1" x14ac:dyDescent="0.3">
      <c r="B7" s="421"/>
      <c r="C7" s="396"/>
      <c r="D7" s="396"/>
      <c r="E7" s="396"/>
      <c r="F7" s="396"/>
      <c r="G7" s="396"/>
      <c r="H7" s="396"/>
      <c r="I7" s="421"/>
      <c r="J7" s="396"/>
      <c r="K7" s="397"/>
      <c r="L7" s="402"/>
      <c r="M7" s="396"/>
      <c r="N7" s="396"/>
      <c r="O7" s="79"/>
      <c r="P7" s="46" t="s">
        <v>2</v>
      </c>
      <c r="Q7" s="82">
        <f>G11*PI()</f>
        <v>3.0827999910726125</v>
      </c>
      <c r="T7" s="45">
        <v>1</v>
      </c>
      <c r="U7" s="45">
        <v>0</v>
      </c>
      <c r="V7" s="45">
        <v>0</v>
      </c>
      <c r="W7" s="45">
        <v>1</v>
      </c>
      <c r="X7" s="45">
        <v>0</v>
      </c>
      <c r="Y7" s="45">
        <v>0</v>
      </c>
    </row>
    <row r="8" spans="2:25" ht="15" customHeight="1" x14ac:dyDescent="0.25">
      <c r="B8" s="34"/>
      <c r="C8" s="33"/>
      <c r="D8" s="33"/>
      <c r="E8" s="33"/>
      <c r="F8" s="33"/>
      <c r="G8" s="450" t="s">
        <v>76</v>
      </c>
      <c r="H8" s="451"/>
      <c r="I8" s="421"/>
      <c r="J8" s="396"/>
      <c r="K8" s="397"/>
      <c r="L8" s="402"/>
      <c r="M8" s="396"/>
      <c r="N8" s="396"/>
      <c r="O8" s="79"/>
      <c r="P8" s="46" t="s">
        <v>3</v>
      </c>
      <c r="Q8" s="82" t="s">
        <v>4</v>
      </c>
      <c r="R8" s="45" t="s">
        <v>5</v>
      </c>
      <c r="T8" s="45">
        <v>2</v>
      </c>
      <c r="U8" s="45">
        <f>-COS(U5)</f>
        <v>0.9995065603657316</v>
      </c>
      <c r="V8" s="45">
        <f>SIN(U5)</f>
        <v>3.1410759078128236E-2</v>
      </c>
      <c r="W8" s="45">
        <v>2</v>
      </c>
      <c r="X8" s="45">
        <f>-COS(X5)</f>
        <v>1</v>
      </c>
      <c r="Y8" s="45">
        <f>SIN(X5)</f>
        <v>1.22514845490862E-16</v>
      </c>
    </row>
    <row r="9" spans="2:25" ht="15" customHeight="1" x14ac:dyDescent="0.25">
      <c r="B9" s="34"/>
      <c r="C9" s="33"/>
      <c r="D9" s="33"/>
      <c r="E9" s="33"/>
      <c r="F9" s="33"/>
      <c r="G9" s="381"/>
      <c r="H9" s="382"/>
      <c r="I9" s="421"/>
      <c r="J9" s="396"/>
      <c r="K9" s="397"/>
      <c r="L9" s="402"/>
      <c r="M9" s="396"/>
      <c r="N9" s="396"/>
      <c r="O9" s="79"/>
      <c r="P9" s="46">
        <v>1</v>
      </c>
      <c r="Q9" s="82">
        <v>0</v>
      </c>
      <c r="R9" s="45">
        <v>0</v>
      </c>
    </row>
    <row r="10" spans="2:25" ht="15" customHeight="1" thickBot="1" x14ac:dyDescent="0.3">
      <c r="B10" s="34"/>
      <c r="C10" s="33"/>
      <c r="D10" s="33"/>
      <c r="E10" s="33"/>
      <c r="F10" s="33"/>
      <c r="G10" s="383"/>
      <c r="H10" s="384"/>
      <c r="I10" s="449"/>
      <c r="J10" s="398"/>
      <c r="K10" s="399"/>
      <c r="L10" s="404"/>
      <c r="M10" s="398"/>
      <c r="N10" s="398"/>
      <c r="O10" s="79"/>
      <c r="P10" s="46">
        <v>2</v>
      </c>
      <c r="Q10" s="82">
        <f>-COS(Q7)</f>
        <v>0.99827220918995196</v>
      </c>
      <c r="R10" s="45">
        <f>SIN(Q7)</f>
        <v>5.8758798141322552E-2</v>
      </c>
    </row>
    <row r="11" spans="2:25" ht="15.75" customHeight="1" x14ac:dyDescent="0.25">
      <c r="B11" s="34"/>
      <c r="C11" s="33"/>
      <c r="D11" s="33"/>
      <c r="E11" s="33"/>
      <c r="F11" s="33"/>
      <c r="G11" s="472">
        <f>(K11+N11+K22+N22+H33+K33+N33)/7</f>
        <v>0.98128571428571421</v>
      </c>
      <c r="H11" s="473"/>
      <c r="I11" s="437" t="s">
        <v>77</v>
      </c>
      <c r="J11" s="413"/>
      <c r="K11" s="92">
        <v>0.99</v>
      </c>
      <c r="L11" s="437" t="s">
        <v>77</v>
      </c>
      <c r="M11" s="413"/>
      <c r="N11" s="35">
        <v>1</v>
      </c>
      <c r="O11" s="79"/>
      <c r="P11" s="46"/>
      <c r="Q11" s="82"/>
    </row>
    <row r="12" spans="2:25" ht="15.75" customHeight="1" x14ac:dyDescent="0.25">
      <c r="B12" s="34"/>
      <c r="C12" s="33"/>
      <c r="D12" s="33"/>
      <c r="E12" s="33"/>
      <c r="F12" s="33"/>
      <c r="G12" s="474"/>
      <c r="H12" s="475"/>
      <c r="I12" s="438"/>
      <c r="J12" s="394"/>
      <c r="K12" s="395"/>
      <c r="L12" s="400"/>
      <c r="M12" s="394"/>
      <c r="N12" s="394"/>
      <c r="O12" s="79"/>
      <c r="P12" s="75"/>
      <c r="Q12" s="76"/>
    </row>
    <row r="13" spans="2:25" ht="15.75" customHeight="1" thickBot="1" x14ac:dyDescent="0.3">
      <c r="B13" s="34"/>
      <c r="C13" s="33"/>
      <c r="D13" s="33"/>
      <c r="E13" s="33"/>
      <c r="F13" s="33"/>
      <c r="G13" s="474"/>
      <c r="H13" s="475"/>
      <c r="I13" s="439"/>
      <c r="J13" s="440"/>
      <c r="K13" s="441"/>
      <c r="L13" s="442"/>
      <c r="M13" s="440"/>
      <c r="N13" s="440"/>
      <c r="O13" s="79"/>
      <c r="P13" s="75"/>
      <c r="Q13" s="76"/>
    </row>
    <row r="14" spans="2:25" ht="15" customHeight="1" thickTop="1" x14ac:dyDescent="0.25">
      <c r="B14" s="39"/>
      <c r="C14" s="38"/>
      <c r="D14" s="38"/>
      <c r="E14" s="38"/>
      <c r="F14" s="40"/>
      <c r="G14" s="474"/>
      <c r="H14" s="475"/>
      <c r="I14" s="391" t="s">
        <v>19</v>
      </c>
      <c r="J14" s="391"/>
      <c r="K14" s="444"/>
      <c r="L14" s="429" t="s">
        <v>20</v>
      </c>
      <c r="M14" s="391"/>
      <c r="N14" s="391"/>
      <c r="O14" s="79"/>
      <c r="P14" s="75"/>
      <c r="Q14" s="76"/>
      <c r="T14" s="45" t="s">
        <v>2</v>
      </c>
      <c r="U14" s="45">
        <f>K22*PI()</f>
        <v>3.1196015050146646</v>
      </c>
      <c r="W14" s="45" t="s">
        <v>2</v>
      </c>
      <c r="X14" s="45">
        <f>N22*PI()</f>
        <v>3.1415926535897931</v>
      </c>
    </row>
    <row r="15" spans="2:25" ht="15" customHeight="1" x14ac:dyDescent="0.25">
      <c r="B15" s="39"/>
      <c r="C15" s="38"/>
      <c r="D15" s="38"/>
      <c r="E15" s="38"/>
      <c r="F15" s="40"/>
      <c r="G15" s="474"/>
      <c r="H15" s="475"/>
      <c r="I15" s="389"/>
      <c r="J15" s="389"/>
      <c r="K15" s="390"/>
      <c r="L15" s="428"/>
      <c r="M15" s="389"/>
      <c r="N15" s="389"/>
      <c r="O15" s="79"/>
      <c r="P15" s="75"/>
      <c r="Q15" s="76"/>
      <c r="T15" s="45" t="s">
        <v>3</v>
      </c>
      <c r="U15" s="45" t="s">
        <v>4</v>
      </c>
      <c r="V15" s="45" t="s">
        <v>5</v>
      </c>
      <c r="W15" s="45" t="s">
        <v>3</v>
      </c>
      <c r="X15" s="45" t="s">
        <v>4</v>
      </c>
      <c r="Y15" s="45" t="s">
        <v>5</v>
      </c>
    </row>
    <row r="16" spans="2:25" ht="15" customHeight="1" x14ac:dyDescent="0.25">
      <c r="B16" s="39"/>
      <c r="C16" s="38"/>
      <c r="D16" s="38"/>
      <c r="E16" s="38"/>
      <c r="F16" s="40"/>
      <c r="G16" s="474"/>
      <c r="H16" s="475"/>
      <c r="I16" s="394"/>
      <c r="J16" s="394"/>
      <c r="K16" s="395"/>
      <c r="L16" s="400"/>
      <c r="M16" s="394"/>
      <c r="N16" s="394"/>
      <c r="O16" s="79"/>
      <c r="P16" s="75"/>
      <c r="Q16" s="76"/>
      <c r="T16" s="45">
        <v>1</v>
      </c>
      <c r="U16" s="45">
        <v>0</v>
      </c>
      <c r="V16" s="45">
        <v>0</v>
      </c>
      <c r="W16" s="45">
        <v>1</v>
      </c>
      <c r="X16" s="45">
        <v>0</v>
      </c>
      <c r="Y16" s="45">
        <v>0</v>
      </c>
    </row>
    <row r="17" spans="2:25" ht="15" customHeight="1" x14ac:dyDescent="0.25">
      <c r="B17" s="39"/>
      <c r="C17" s="38"/>
      <c r="D17" s="38"/>
      <c r="E17" s="38"/>
      <c r="F17" s="40"/>
      <c r="G17" s="474"/>
      <c r="H17" s="475"/>
      <c r="I17" s="396"/>
      <c r="J17" s="396"/>
      <c r="K17" s="397"/>
      <c r="L17" s="402"/>
      <c r="M17" s="396"/>
      <c r="N17" s="396"/>
      <c r="O17" s="79"/>
      <c r="P17" s="75"/>
      <c r="Q17" s="76"/>
      <c r="T17" s="45">
        <v>2</v>
      </c>
      <c r="U17" s="45">
        <f>-COS(U14)</f>
        <v>0.99975820443698404</v>
      </c>
      <c r="V17" s="45">
        <f>SIN(U14)</f>
        <v>2.1989376092505196E-2</v>
      </c>
      <c r="W17" s="45">
        <v>2</v>
      </c>
      <c r="X17" s="45">
        <f>-COS(X14)</f>
        <v>1</v>
      </c>
      <c r="Y17" s="45">
        <f>SIN(X14)</f>
        <v>1.22514845490862E-16</v>
      </c>
    </row>
    <row r="18" spans="2:25" ht="15.75" customHeight="1" thickBot="1" x14ac:dyDescent="0.3">
      <c r="B18" s="39"/>
      <c r="C18" s="38"/>
      <c r="D18" s="38"/>
      <c r="E18" s="38"/>
      <c r="F18" s="40"/>
      <c r="G18" s="476"/>
      <c r="H18" s="477"/>
      <c r="I18" s="396"/>
      <c r="J18" s="396"/>
      <c r="K18" s="397"/>
      <c r="L18" s="402"/>
      <c r="M18" s="396"/>
      <c r="N18" s="396"/>
      <c r="O18" s="79"/>
      <c r="P18" s="75"/>
      <c r="Q18" s="76"/>
      <c r="T18" s="45" t="s">
        <v>2</v>
      </c>
      <c r="U18" s="45">
        <f>K33*PI()</f>
        <v>2.9091147972241487</v>
      </c>
      <c r="W18" s="45" t="s">
        <v>2</v>
      </c>
      <c r="X18" s="45">
        <f>N33*PI()</f>
        <v>3.1415926535897931</v>
      </c>
    </row>
    <row r="19" spans="2:25" ht="15.75" thickTop="1" x14ac:dyDescent="0.25">
      <c r="B19" s="421"/>
      <c r="C19" s="396"/>
      <c r="D19" s="396"/>
      <c r="E19" s="396"/>
      <c r="F19" s="396"/>
      <c r="G19" s="396"/>
      <c r="H19" s="397"/>
      <c r="I19" s="396"/>
      <c r="J19" s="396"/>
      <c r="K19" s="397"/>
      <c r="L19" s="402"/>
      <c r="M19" s="396"/>
      <c r="N19" s="396"/>
      <c r="O19" s="79"/>
      <c r="P19" s="75"/>
      <c r="Q19" s="76"/>
      <c r="T19" s="45" t="s">
        <v>3</v>
      </c>
      <c r="U19" s="45" t="s">
        <v>4</v>
      </c>
      <c r="V19" s="45" t="s">
        <v>5</v>
      </c>
      <c r="W19" s="45" t="s">
        <v>3</v>
      </c>
      <c r="X19" s="45" t="s">
        <v>4</v>
      </c>
      <c r="Y19" s="45" t="s">
        <v>5</v>
      </c>
    </row>
    <row r="20" spans="2:25" x14ac:dyDescent="0.25">
      <c r="B20" s="421"/>
      <c r="C20" s="396"/>
      <c r="D20" s="396"/>
      <c r="E20" s="396"/>
      <c r="F20" s="396"/>
      <c r="G20" s="396"/>
      <c r="H20" s="397"/>
      <c r="I20" s="396"/>
      <c r="J20" s="396"/>
      <c r="K20" s="397"/>
      <c r="L20" s="402"/>
      <c r="M20" s="396"/>
      <c r="N20" s="396"/>
      <c r="O20" s="79"/>
      <c r="P20" s="75"/>
      <c r="Q20" s="76"/>
      <c r="T20" s="45">
        <v>1</v>
      </c>
      <c r="U20" s="45">
        <v>0</v>
      </c>
      <c r="V20" s="45">
        <v>0</v>
      </c>
      <c r="W20" s="45">
        <v>1</v>
      </c>
      <c r="X20" s="45">
        <v>0</v>
      </c>
      <c r="Y20" s="45">
        <v>0</v>
      </c>
    </row>
    <row r="21" spans="2:25" x14ac:dyDescent="0.25">
      <c r="B21" s="421"/>
      <c r="C21" s="396"/>
      <c r="D21" s="396"/>
      <c r="E21" s="396"/>
      <c r="F21" s="396"/>
      <c r="G21" s="396"/>
      <c r="H21" s="397"/>
      <c r="I21" s="398"/>
      <c r="J21" s="398"/>
      <c r="K21" s="399"/>
      <c r="L21" s="404"/>
      <c r="M21" s="398"/>
      <c r="N21" s="398"/>
      <c r="O21" s="79"/>
      <c r="P21" s="75"/>
      <c r="Q21" s="76"/>
      <c r="T21" s="45">
        <v>2</v>
      </c>
      <c r="U21" s="45">
        <f>-COS(U18)</f>
        <v>0.97309851098212663</v>
      </c>
      <c r="V21" s="45">
        <f>SIN(U18)</f>
        <v>0.23038942667659046</v>
      </c>
      <c r="W21" s="45">
        <v>2</v>
      </c>
      <c r="X21" s="45">
        <f>-COS(X18)</f>
        <v>1</v>
      </c>
      <c r="Y21" s="45">
        <f>SIN(X18)</f>
        <v>1.22514845490862E-16</v>
      </c>
    </row>
    <row r="22" spans="2:25" ht="15.75" customHeight="1" x14ac:dyDescent="0.25">
      <c r="B22" s="421"/>
      <c r="C22" s="396"/>
      <c r="D22" s="396"/>
      <c r="E22" s="396"/>
      <c r="F22" s="396"/>
      <c r="G22" s="396"/>
      <c r="H22" s="397"/>
      <c r="I22" s="412" t="s">
        <v>77</v>
      </c>
      <c r="J22" s="413"/>
      <c r="K22" s="92">
        <v>0.99299999999999999</v>
      </c>
      <c r="L22" s="437" t="s">
        <v>77</v>
      </c>
      <c r="M22" s="413"/>
      <c r="N22" s="35">
        <v>1</v>
      </c>
      <c r="O22" s="79"/>
      <c r="P22" s="75"/>
      <c r="Q22" s="76"/>
    </row>
    <row r="23" spans="2:25" x14ac:dyDescent="0.25">
      <c r="B23" s="421"/>
      <c r="C23" s="396"/>
      <c r="D23" s="396"/>
      <c r="E23" s="396"/>
      <c r="F23" s="396"/>
      <c r="G23" s="396"/>
      <c r="H23" s="397"/>
      <c r="I23" s="394"/>
      <c r="J23" s="394"/>
      <c r="K23" s="395"/>
      <c r="L23" s="394"/>
      <c r="M23" s="394"/>
      <c r="N23" s="394"/>
      <c r="O23" s="79"/>
      <c r="P23" s="75"/>
      <c r="Q23" s="76"/>
      <c r="T23" s="45" t="s">
        <v>2</v>
      </c>
      <c r="U23" s="45">
        <f>H33*PI()</f>
        <v>3.0159289474462012</v>
      </c>
    </row>
    <row r="24" spans="2:25" ht="15.75" thickBot="1" x14ac:dyDescent="0.3">
      <c r="B24" s="421"/>
      <c r="C24" s="396"/>
      <c r="D24" s="396"/>
      <c r="E24" s="396"/>
      <c r="F24" s="396"/>
      <c r="G24" s="396"/>
      <c r="H24" s="397"/>
      <c r="I24" s="440"/>
      <c r="J24" s="440"/>
      <c r="K24" s="441"/>
      <c r="L24" s="440"/>
      <c r="M24" s="440"/>
      <c r="N24" s="440"/>
      <c r="O24" s="79"/>
      <c r="P24" s="75"/>
      <c r="Q24" s="76"/>
      <c r="T24" s="45" t="s">
        <v>3</v>
      </c>
      <c r="U24" s="45" t="s">
        <v>4</v>
      </c>
      <c r="V24" s="45" t="s">
        <v>5</v>
      </c>
    </row>
    <row r="25" spans="2:25" ht="15.75" thickTop="1" x14ac:dyDescent="0.25">
      <c r="B25" s="418"/>
      <c r="C25" s="419"/>
      <c r="D25" s="419"/>
      <c r="E25" s="420"/>
      <c r="F25" s="425" t="s">
        <v>21</v>
      </c>
      <c r="G25" s="426"/>
      <c r="H25" s="427"/>
      <c r="I25" s="425" t="s">
        <v>22</v>
      </c>
      <c r="J25" s="426"/>
      <c r="K25" s="427"/>
      <c r="L25" s="429" t="s">
        <v>23</v>
      </c>
      <c r="M25" s="391"/>
      <c r="N25" s="391"/>
      <c r="O25" s="79"/>
      <c r="P25" s="75"/>
      <c r="Q25" s="76"/>
      <c r="T25" s="45">
        <v>1</v>
      </c>
      <c r="U25" s="45">
        <v>0</v>
      </c>
      <c r="V25" s="45">
        <v>0</v>
      </c>
    </row>
    <row r="26" spans="2:25" x14ac:dyDescent="0.25">
      <c r="B26" s="421"/>
      <c r="C26" s="396"/>
      <c r="D26" s="396"/>
      <c r="E26" s="397"/>
      <c r="F26" s="428"/>
      <c r="G26" s="389"/>
      <c r="H26" s="390"/>
      <c r="I26" s="428"/>
      <c r="J26" s="389"/>
      <c r="K26" s="390"/>
      <c r="L26" s="428"/>
      <c r="M26" s="389"/>
      <c r="N26" s="389"/>
      <c r="O26" s="79"/>
      <c r="P26" s="75"/>
      <c r="Q26" s="76"/>
      <c r="T26" s="45">
        <v>2</v>
      </c>
      <c r="U26" s="45">
        <f>-COS(U23)</f>
        <v>0.99211470131447776</v>
      </c>
      <c r="V26" s="45">
        <f>SIN(U23)</f>
        <v>0.12533323356430454</v>
      </c>
    </row>
    <row r="27" spans="2:25" x14ac:dyDescent="0.25">
      <c r="B27" s="421"/>
      <c r="C27" s="396"/>
      <c r="D27" s="396"/>
      <c r="E27" s="397"/>
      <c r="F27" s="400"/>
      <c r="G27" s="394"/>
      <c r="H27" s="395"/>
      <c r="I27" s="400"/>
      <c r="J27" s="394"/>
      <c r="K27" s="395"/>
      <c r="L27" s="400"/>
      <c r="M27" s="394"/>
      <c r="N27" s="394"/>
      <c r="O27" s="79"/>
      <c r="P27" s="75"/>
      <c r="Q27" s="76"/>
    </row>
    <row r="28" spans="2:25" x14ac:dyDescent="0.25">
      <c r="B28" s="421"/>
      <c r="C28" s="396"/>
      <c r="D28" s="396"/>
      <c r="E28" s="397"/>
      <c r="F28" s="402"/>
      <c r="G28" s="396"/>
      <c r="H28" s="397"/>
      <c r="I28" s="402"/>
      <c r="J28" s="396"/>
      <c r="K28" s="397"/>
      <c r="L28" s="402"/>
      <c r="M28" s="396"/>
      <c r="N28" s="396"/>
      <c r="O28" s="79"/>
      <c r="P28" s="75"/>
      <c r="Q28" s="76"/>
    </row>
    <row r="29" spans="2:25" x14ac:dyDescent="0.25">
      <c r="B29" s="421"/>
      <c r="C29" s="396"/>
      <c r="D29" s="396"/>
      <c r="E29" s="397"/>
      <c r="F29" s="402"/>
      <c r="G29" s="396"/>
      <c r="H29" s="397"/>
      <c r="I29" s="402"/>
      <c r="J29" s="396"/>
      <c r="K29" s="397"/>
      <c r="L29" s="402"/>
      <c r="M29" s="396"/>
      <c r="N29" s="396"/>
      <c r="O29" s="79"/>
      <c r="P29" s="75"/>
      <c r="Q29" s="76"/>
    </row>
    <row r="30" spans="2:25" x14ac:dyDescent="0.25">
      <c r="B30" s="421"/>
      <c r="C30" s="396"/>
      <c r="D30" s="396"/>
      <c r="E30" s="397"/>
      <c r="F30" s="402"/>
      <c r="G30" s="396"/>
      <c r="H30" s="397"/>
      <c r="I30" s="402"/>
      <c r="J30" s="396"/>
      <c r="K30" s="397"/>
      <c r="L30" s="402"/>
      <c r="M30" s="396"/>
      <c r="N30" s="396"/>
      <c r="O30" s="79"/>
      <c r="P30" s="75"/>
      <c r="Q30" s="76"/>
    </row>
    <row r="31" spans="2:25" x14ac:dyDescent="0.25">
      <c r="B31" s="421"/>
      <c r="C31" s="396"/>
      <c r="D31" s="396"/>
      <c r="E31" s="397"/>
      <c r="F31" s="402"/>
      <c r="G31" s="396"/>
      <c r="H31" s="397"/>
      <c r="I31" s="402"/>
      <c r="J31" s="396"/>
      <c r="K31" s="397"/>
      <c r="L31" s="402"/>
      <c r="M31" s="396"/>
      <c r="N31" s="396"/>
      <c r="O31" s="79"/>
      <c r="P31" s="75"/>
      <c r="Q31" s="76"/>
    </row>
    <row r="32" spans="2:25" x14ac:dyDescent="0.25">
      <c r="B32" s="421"/>
      <c r="C32" s="396"/>
      <c r="D32" s="396"/>
      <c r="E32" s="397"/>
      <c r="F32" s="404"/>
      <c r="G32" s="398"/>
      <c r="H32" s="399"/>
      <c r="I32" s="404"/>
      <c r="J32" s="398"/>
      <c r="K32" s="399"/>
      <c r="L32" s="404"/>
      <c r="M32" s="398"/>
      <c r="N32" s="398"/>
      <c r="O32" s="79"/>
      <c r="P32" s="75"/>
      <c r="Q32" s="76"/>
    </row>
    <row r="33" spans="2:17" ht="15.75" customHeight="1" x14ac:dyDescent="0.25">
      <c r="B33" s="421"/>
      <c r="C33" s="396"/>
      <c r="D33" s="396"/>
      <c r="E33" s="397"/>
      <c r="F33" s="430" t="s">
        <v>77</v>
      </c>
      <c r="G33" s="413"/>
      <c r="H33" s="35">
        <v>0.96</v>
      </c>
      <c r="I33" s="412" t="s">
        <v>77</v>
      </c>
      <c r="J33" s="413"/>
      <c r="K33" s="92">
        <v>0.92600000000000005</v>
      </c>
      <c r="L33" s="412" t="s">
        <v>77</v>
      </c>
      <c r="M33" s="413"/>
      <c r="N33" s="35">
        <v>1</v>
      </c>
      <c r="O33" s="79"/>
      <c r="P33" s="75"/>
      <c r="Q33" s="76"/>
    </row>
    <row r="34" spans="2:17" x14ac:dyDescent="0.25">
      <c r="B34" s="421"/>
      <c r="C34" s="396"/>
      <c r="D34" s="396"/>
      <c r="E34" s="397"/>
      <c r="F34" s="400"/>
      <c r="G34" s="394"/>
      <c r="H34" s="395"/>
      <c r="I34" s="400"/>
      <c r="J34" s="394"/>
      <c r="K34" s="395"/>
      <c r="L34" s="394"/>
      <c r="M34" s="394"/>
      <c r="N34" s="394"/>
      <c r="O34" s="79"/>
      <c r="P34" s="75"/>
      <c r="Q34" s="76"/>
    </row>
    <row r="35" spans="2:17" ht="15.75" thickBot="1" x14ac:dyDescent="0.3">
      <c r="B35" s="422"/>
      <c r="C35" s="423"/>
      <c r="D35" s="423"/>
      <c r="E35" s="424"/>
      <c r="F35" s="431"/>
      <c r="G35" s="423"/>
      <c r="H35" s="424"/>
      <c r="I35" s="431"/>
      <c r="J35" s="423"/>
      <c r="K35" s="424"/>
      <c r="L35" s="423"/>
      <c r="M35" s="423"/>
      <c r="N35" s="423"/>
      <c r="O35" s="80"/>
      <c r="P35" s="77"/>
      <c r="Q35" s="78"/>
    </row>
    <row r="36" spans="2:17" ht="15.75" thickTop="1" x14ac:dyDescent="0.25"/>
  </sheetData>
  <sheetProtection password="947C" sheet="1" objects="1" scenarios="1"/>
  <mergeCells count="35">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 ref="L12:N13"/>
    <mergeCell ref="I14:K15"/>
    <mergeCell ref="L14:N15"/>
    <mergeCell ref="I16:K21"/>
    <mergeCell ref="L16:N21"/>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s>
  <conditionalFormatting sqref="H33">
    <cfRule type="cellIs" dxfId="113" priority="1" operator="between">
      <formula>0.95</formula>
      <formula>1</formula>
    </cfRule>
    <cfRule type="cellIs" dxfId="112" priority="2" operator="between">
      <formula>0.75</formula>
      <formula>"94.9%"</formula>
    </cfRule>
    <cfRule type="cellIs" dxfId="111" priority="3" operator="between">
      <formula>0</formula>
      <formula>"74.9%"</formula>
    </cfRule>
  </conditionalFormatting>
  <conditionalFormatting sqref="K11">
    <cfRule type="cellIs" dxfId="110" priority="22" operator="between">
      <formula>0.95</formula>
      <formula>1</formula>
    </cfRule>
    <cfRule type="cellIs" dxfId="109" priority="23" operator="between">
      <formula>0.75</formula>
      <formula>"94.9%"</formula>
    </cfRule>
    <cfRule type="cellIs" dxfId="108" priority="24" operator="between">
      <formula>0</formula>
      <formula>"74.9%"</formula>
    </cfRule>
  </conditionalFormatting>
  <conditionalFormatting sqref="G11">
    <cfRule type="cellIs" dxfId="107" priority="19" operator="between">
      <formula>0.95</formula>
      <formula>1</formula>
    </cfRule>
    <cfRule type="cellIs" dxfId="106" priority="20" operator="between">
      <formula>0.75</formula>
      <formula>"94.9%"</formula>
    </cfRule>
    <cfRule type="cellIs" dxfId="105" priority="21" operator="between">
      <formula>0</formula>
      <formula>"74.9%"</formula>
    </cfRule>
  </conditionalFormatting>
  <conditionalFormatting sqref="N11">
    <cfRule type="cellIs" dxfId="104" priority="16" operator="between">
      <formula>0.95</formula>
      <formula>1</formula>
    </cfRule>
    <cfRule type="cellIs" dxfId="103" priority="17" operator="between">
      <formula>0.75</formula>
      <formula>"94.9%"</formula>
    </cfRule>
    <cfRule type="cellIs" dxfId="102" priority="18" operator="between">
      <formula>0</formula>
      <formula>"74.9%"</formula>
    </cfRule>
  </conditionalFormatting>
  <conditionalFormatting sqref="N22">
    <cfRule type="cellIs" dxfId="101" priority="13" operator="between">
      <formula>0.95</formula>
      <formula>1</formula>
    </cfRule>
    <cfRule type="cellIs" dxfId="100" priority="14" operator="between">
      <formula>0.75</formula>
      <formula>"94.9%"</formula>
    </cfRule>
    <cfRule type="cellIs" dxfId="99" priority="15" operator="between">
      <formula>0</formula>
      <formula>"74.9%"</formula>
    </cfRule>
  </conditionalFormatting>
  <conditionalFormatting sqref="K22">
    <cfRule type="cellIs" dxfId="98" priority="10" operator="between">
      <formula>0.95</formula>
      <formula>1</formula>
    </cfRule>
    <cfRule type="cellIs" dxfId="97" priority="11" operator="between">
      <formula>0.75</formula>
      <formula>"94.9%"</formula>
    </cfRule>
    <cfRule type="cellIs" dxfId="96" priority="12" operator="between">
      <formula>0</formula>
      <formula>"74.9%"</formula>
    </cfRule>
  </conditionalFormatting>
  <conditionalFormatting sqref="N33">
    <cfRule type="cellIs" dxfId="95" priority="7" operator="between">
      <formula>0.95</formula>
      <formula>1</formula>
    </cfRule>
    <cfRule type="cellIs" dxfId="94" priority="8" operator="between">
      <formula>0.75</formula>
      <formula>"94.9%"</formula>
    </cfRule>
    <cfRule type="cellIs" dxfId="93" priority="9" operator="between">
      <formula>0</formula>
      <formula>"74.9%"</formula>
    </cfRule>
  </conditionalFormatting>
  <conditionalFormatting sqref="K33">
    <cfRule type="cellIs" dxfId="92" priority="4" operator="between">
      <formula>0.95</formula>
      <formula>1</formula>
    </cfRule>
    <cfRule type="cellIs" dxfId="91" priority="5" operator="between">
      <formula>0.75</formula>
      <formula>"94.9%"</formula>
    </cfRule>
    <cfRule type="cellIs" dxfId="90" priority="6"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17"/>
  <sheetViews>
    <sheetView showRowColHeaders="0" zoomScale="90" zoomScaleNormal="90" workbookViewId="0"/>
  </sheetViews>
  <sheetFormatPr baseColWidth="10" defaultRowHeight="15" x14ac:dyDescent="0.25"/>
  <cols>
    <col min="1" max="1" width="3.28515625" style="45" customWidth="1"/>
    <col min="2" max="14" width="11.42578125" style="45" customWidth="1"/>
    <col min="15" max="17" width="17.85546875" style="45" customWidth="1"/>
    <col min="18" max="18" width="11.5703125" style="45" bestFit="1" customWidth="1"/>
    <col min="19" max="19" width="11.42578125" style="45"/>
    <col min="20" max="21" width="11.5703125" style="45" bestFit="1" customWidth="1"/>
    <col min="22" max="22" width="13" style="45" bestFit="1" customWidth="1"/>
    <col min="23" max="16384" width="11.42578125" style="45"/>
  </cols>
  <sheetData>
    <row r="1" spans="1:23" ht="99" customHeight="1" thickTop="1" thickBot="1" x14ac:dyDescent="0.3">
      <c r="B1" s="373"/>
      <c r="C1" s="374"/>
      <c r="D1" s="374"/>
      <c r="E1" s="374"/>
      <c r="F1" s="374"/>
      <c r="G1" s="374"/>
      <c r="H1" s="374"/>
      <c r="I1" s="374"/>
      <c r="J1" s="374"/>
      <c r="K1" s="374"/>
      <c r="L1" s="374"/>
      <c r="M1" s="374"/>
      <c r="N1" s="374"/>
      <c r="O1" s="374"/>
      <c r="P1" s="374"/>
      <c r="Q1" s="375"/>
    </row>
    <row r="2" spans="1:23" ht="48.75" customHeight="1" thickTop="1" thickBot="1" x14ac:dyDescent="0.3">
      <c r="B2" s="469" t="s">
        <v>6</v>
      </c>
      <c r="C2" s="470"/>
      <c r="D2" s="470"/>
      <c r="E2" s="470"/>
      <c r="F2" s="470"/>
      <c r="G2" s="470"/>
      <c r="H2" s="470"/>
      <c r="I2" s="470"/>
      <c r="J2" s="470"/>
      <c r="K2" s="470"/>
      <c r="L2" s="470"/>
      <c r="M2" s="470"/>
      <c r="N2" s="470"/>
      <c r="O2" s="470"/>
      <c r="P2" s="470"/>
      <c r="Q2" s="471"/>
    </row>
    <row r="3" spans="1:23" ht="15.75" thickTop="1" x14ac:dyDescent="0.25">
      <c r="A3" s="1"/>
      <c r="B3" s="34"/>
      <c r="C3" s="33"/>
      <c r="D3" s="33"/>
      <c r="E3" s="33"/>
      <c r="F3" s="33"/>
      <c r="G3" s="458" t="s">
        <v>76</v>
      </c>
      <c r="H3" s="458"/>
      <c r="I3" s="478" t="s">
        <v>9</v>
      </c>
      <c r="J3" s="461"/>
      <c r="K3" s="462"/>
      <c r="L3" s="391" t="s">
        <v>10</v>
      </c>
      <c r="M3" s="391"/>
      <c r="N3" s="391"/>
      <c r="O3" s="70"/>
      <c r="P3" s="72">
        <v>0.75</v>
      </c>
      <c r="Q3" s="81"/>
      <c r="T3" s="45" t="s">
        <v>2</v>
      </c>
      <c r="U3" s="45">
        <f>N11*PI()</f>
        <v>3.1007519490931257</v>
      </c>
    </row>
    <row r="4" spans="1:23" x14ac:dyDescent="0.25">
      <c r="A4" s="1"/>
      <c r="B4" s="34"/>
      <c r="C4" s="33"/>
      <c r="D4" s="33"/>
      <c r="E4" s="33"/>
      <c r="F4" s="33"/>
      <c r="G4" s="458"/>
      <c r="H4" s="458"/>
      <c r="I4" s="479"/>
      <c r="J4" s="463"/>
      <c r="K4" s="464"/>
      <c r="L4" s="389"/>
      <c r="M4" s="389"/>
      <c r="N4" s="389"/>
      <c r="O4" s="71"/>
      <c r="P4" s="73">
        <v>0.15</v>
      </c>
      <c r="Q4" s="82"/>
      <c r="T4" s="45" t="s">
        <v>3</v>
      </c>
      <c r="U4" s="45" t="s">
        <v>4</v>
      </c>
      <c r="V4" s="45" t="s">
        <v>5</v>
      </c>
    </row>
    <row r="5" spans="1:23" ht="15" customHeight="1" x14ac:dyDescent="0.25">
      <c r="A5" s="1"/>
      <c r="B5" s="34"/>
      <c r="C5" s="33"/>
      <c r="D5" s="33"/>
      <c r="E5" s="33"/>
      <c r="F5" s="33"/>
      <c r="G5" s="458"/>
      <c r="H5" s="458"/>
      <c r="I5" s="453"/>
      <c r="J5" s="394"/>
      <c r="K5" s="395"/>
      <c r="L5" s="400"/>
      <c r="M5" s="394"/>
      <c r="N5" s="394"/>
      <c r="O5" s="71"/>
      <c r="P5" s="73">
        <v>0.1</v>
      </c>
      <c r="Q5" s="82"/>
      <c r="T5" s="45">
        <v>1</v>
      </c>
      <c r="U5" s="45">
        <v>0</v>
      </c>
      <c r="V5" s="45">
        <v>0</v>
      </c>
    </row>
    <row r="6" spans="1:23" ht="15" customHeight="1" x14ac:dyDescent="0.25">
      <c r="A6" s="1"/>
      <c r="B6" s="34"/>
      <c r="C6" s="33"/>
      <c r="D6" s="33"/>
      <c r="E6" s="33"/>
      <c r="F6" s="33"/>
      <c r="G6" s="472">
        <f>(K11+N11)/2</f>
        <v>0.97799999999999998</v>
      </c>
      <c r="H6" s="473"/>
      <c r="I6" s="454"/>
      <c r="J6" s="396"/>
      <c r="K6" s="397"/>
      <c r="L6" s="402"/>
      <c r="M6" s="396"/>
      <c r="N6" s="396"/>
      <c r="O6" s="71"/>
      <c r="P6" s="73">
        <v>1</v>
      </c>
      <c r="Q6" s="82"/>
      <c r="T6" s="45">
        <v>2</v>
      </c>
      <c r="U6" s="45">
        <f>-COS(U3)</f>
        <v>0.99916613434254009</v>
      </c>
      <c r="V6" s="45">
        <f>SIN(U3)</f>
        <v>4.0829351978510245E-2</v>
      </c>
    </row>
    <row r="7" spans="1:23" ht="15" customHeight="1" x14ac:dyDescent="0.25">
      <c r="A7" s="1"/>
      <c r="B7" s="34"/>
      <c r="C7" s="33"/>
      <c r="D7" s="33"/>
      <c r="E7" s="33"/>
      <c r="F7" s="33"/>
      <c r="G7" s="474"/>
      <c r="H7" s="475"/>
      <c r="I7" s="454"/>
      <c r="J7" s="396"/>
      <c r="K7" s="397"/>
      <c r="L7" s="402"/>
      <c r="M7" s="396"/>
      <c r="N7" s="396"/>
      <c r="O7" s="71"/>
      <c r="P7" s="46" t="s">
        <v>2</v>
      </c>
      <c r="Q7" s="82">
        <f>G6*PI()</f>
        <v>3.0724776152108175</v>
      </c>
      <c r="T7" s="45" t="s">
        <v>2</v>
      </c>
      <c r="U7" s="45">
        <f>K11*PI()</f>
        <v>3.0442032813285094</v>
      </c>
    </row>
    <row r="8" spans="1:23" ht="15" customHeight="1" x14ac:dyDescent="0.25">
      <c r="A8" s="1"/>
      <c r="B8" s="34"/>
      <c r="C8" s="33"/>
      <c r="D8" s="33"/>
      <c r="E8" s="33"/>
      <c r="F8" s="33"/>
      <c r="G8" s="474"/>
      <c r="H8" s="475"/>
      <c r="I8" s="454"/>
      <c r="J8" s="396"/>
      <c r="K8" s="397"/>
      <c r="L8" s="402"/>
      <c r="M8" s="396"/>
      <c r="N8" s="396"/>
      <c r="O8" s="71"/>
      <c r="P8" s="46" t="s">
        <v>3</v>
      </c>
      <c r="Q8" s="82" t="s">
        <v>4</v>
      </c>
      <c r="R8" s="45" t="s">
        <v>5</v>
      </c>
      <c r="T8" s="45" t="s">
        <v>3</v>
      </c>
      <c r="U8" s="45" t="s">
        <v>4</v>
      </c>
      <c r="V8" s="45" t="s">
        <v>5</v>
      </c>
    </row>
    <row r="9" spans="1:23" ht="15" customHeight="1" x14ac:dyDescent="0.25">
      <c r="A9" s="1"/>
      <c r="B9" s="34"/>
      <c r="C9" s="33"/>
      <c r="D9" s="33"/>
      <c r="E9" s="33"/>
      <c r="F9" s="33"/>
      <c r="G9" s="474"/>
      <c r="H9" s="475"/>
      <c r="I9" s="454"/>
      <c r="J9" s="396"/>
      <c r="K9" s="397"/>
      <c r="L9" s="402"/>
      <c r="M9" s="396"/>
      <c r="N9" s="396"/>
      <c r="O9" s="71"/>
      <c r="P9" s="46">
        <v>1</v>
      </c>
      <c r="Q9" s="82">
        <v>0</v>
      </c>
      <c r="R9" s="45">
        <v>0</v>
      </c>
      <c r="T9" s="45">
        <v>1</v>
      </c>
      <c r="U9" s="45">
        <v>0</v>
      </c>
      <c r="V9" s="45">
        <v>0</v>
      </c>
    </row>
    <row r="10" spans="1:23" ht="15.75" customHeight="1" x14ac:dyDescent="0.25">
      <c r="A10" s="1"/>
      <c r="B10" s="34"/>
      <c r="C10" s="33"/>
      <c r="D10" s="33"/>
      <c r="E10" s="33"/>
      <c r="F10" s="33"/>
      <c r="G10" s="474"/>
      <c r="H10" s="475"/>
      <c r="I10" s="454"/>
      <c r="J10" s="396"/>
      <c r="K10" s="397"/>
      <c r="L10" s="402"/>
      <c r="M10" s="396"/>
      <c r="N10" s="396"/>
      <c r="O10" s="71"/>
      <c r="P10" s="46">
        <v>2</v>
      </c>
      <c r="Q10" s="82">
        <f>-COS(Q7)</f>
        <v>0.99761250636122523</v>
      </c>
      <c r="R10" s="45">
        <f>SIN(Q7)</f>
        <v>6.9060025714406059E-2</v>
      </c>
      <c r="T10" s="45">
        <v>2</v>
      </c>
      <c r="U10" s="45">
        <f>-COS(U7)</f>
        <v>0.99526140220630832</v>
      </c>
      <c r="V10" s="45">
        <f>SIN(U7)</f>
        <v>9.7235493922399607E-2</v>
      </c>
    </row>
    <row r="11" spans="1:23" ht="15.75" customHeight="1" x14ac:dyDescent="0.25">
      <c r="A11" s="1"/>
      <c r="B11" s="34"/>
      <c r="C11" s="33"/>
      <c r="D11" s="33"/>
      <c r="E11" s="33"/>
      <c r="F11" s="33"/>
      <c r="G11" s="474"/>
      <c r="H11" s="475"/>
      <c r="I11" s="468" t="s">
        <v>77</v>
      </c>
      <c r="J11" s="413"/>
      <c r="K11" s="92">
        <v>0.96899999999999997</v>
      </c>
      <c r="L11" s="430" t="s">
        <v>77</v>
      </c>
      <c r="M11" s="413"/>
      <c r="N11" s="92">
        <v>0.98699999999999999</v>
      </c>
      <c r="O11" s="71"/>
      <c r="P11" s="46"/>
      <c r="Q11" s="82"/>
    </row>
    <row r="12" spans="1:23" ht="15.75" customHeight="1" x14ac:dyDescent="0.25">
      <c r="A12" s="1"/>
      <c r="B12" s="34"/>
      <c r="C12" s="33"/>
      <c r="D12" s="33"/>
      <c r="E12" s="33"/>
      <c r="F12" s="33"/>
      <c r="G12" s="474"/>
      <c r="H12" s="475"/>
      <c r="I12" s="414"/>
      <c r="J12" s="368"/>
      <c r="K12" s="415"/>
      <c r="L12" s="367"/>
      <c r="M12" s="368"/>
      <c r="N12" s="368"/>
      <c r="O12" s="71"/>
      <c r="P12" s="46"/>
      <c r="Q12" s="82"/>
    </row>
    <row r="13" spans="1:23" ht="15.75" customHeight="1" thickBot="1" x14ac:dyDescent="0.3">
      <c r="A13" s="1"/>
      <c r="B13" s="34"/>
      <c r="C13" s="33"/>
      <c r="D13" s="33"/>
      <c r="E13" s="33"/>
      <c r="F13" s="33"/>
      <c r="G13" s="476"/>
      <c r="H13" s="477"/>
      <c r="I13" s="416"/>
      <c r="J13" s="371"/>
      <c r="K13" s="417"/>
      <c r="L13" s="370"/>
      <c r="M13" s="371"/>
      <c r="N13" s="371"/>
      <c r="O13" s="83"/>
      <c r="P13" s="77"/>
      <c r="Q13" s="78"/>
      <c r="R13" s="74"/>
      <c r="S13" s="74"/>
      <c r="T13" s="74"/>
      <c r="U13" s="74"/>
      <c r="V13" s="74"/>
      <c r="W13" s="74"/>
    </row>
    <row r="14" spans="1:23" ht="15.75" thickTop="1" x14ac:dyDescent="0.25">
      <c r="A14" s="74"/>
      <c r="Q14" s="73">
        <v>0.75</v>
      </c>
    </row>
    <row r="15" spans="1:23" x14ac:dyDescent="0.25">
      <c r="A15" s="74"/>
      <c r="Q15" s="73">
        <v>0.15</v>
      </c>
    </row>
    <row r="16" spans="1:23" x14ac:dyDescent="0.25">
      <c r="A16" s="74"/>
      <c r="Q16" s="73">
        <v>0.1</v>
      </c>
    </row>
    <row r="17" spans="1:17" x14ac:dyDescent="0.25">
      <c r="A17" s="74"/>
      <c r="Q17" s="73">
        <v>1</v>
      </c>
    </row>
  </sheetData>
  <sheetProtection password="947C" sheet="1" objects="1" scenarios="1"/>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89" priority="10" operator="between">
      <formula>0.95</formula>
      <formula>1</formula>
    </cfRule>
    <cfRule type="cellIs" dxfId="88" priority="11" operator="between">
      <formula>0.75</formula>
      <formula>"94.9%"</formula>
    </cfRule>
    <cfRule type="cellIs" dxfId="87" priority="12" operator="between">
      <formula>0</formula>
      <formula>"74.9%"</formula>
    </cfRule>
  </conditionalFormatting>
  <conditionalFormatting sqref="K11">
    <cfRule type="cellIs" dxfId="86" priority="7" operator="between">
      <formula>0.95</formula>
      <formula>1</formula>
    </cfRule>
    <cfRule type="cellIs" dxfId="85" priority="8" operator="between">
      <formula>0.75</formula>
      <formula>"94.9%"</formula>
    </cfRule>
    <cfRule type="cellIs" dxfId="84" priority="9" operator="between">
      <formula>0</formula>
      <formula>"74.9%"</formula>
    </cfRule>
  </conditionalFormatting>
  <conditionalFormatting sqref="N11">
    <cfRule type="cellIs" dxfId="83" priority="1" operator="between">
      <formula>0.95</formula>
      <formula>1</formula>
    </cfRule>
    <cfRule type="cellIs" dxfId="82" priority="2" operator="between">
      <formula>0.75</formula>
      <formula>"94.9%"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3"/>
  <sheetViews>
    <sheetView topLeftCell="F1" zoomScale="90" zoomScaleNormal="90" workbookViewId="0">
      <selection activeCell="P14" sqref="P14"/>
    </sheetView>
  </sheetViews>
  <sheetFormatPr baseColWidth="10" defaultRowHeight="15" x14ac:dyDescent="0.25"/>
  <cols>
    <col min="1" max="1" width="29.7109375" style="43" customWidth="1"/>
    <col min="2" max="14" width="11.42578125" style="43" customWidth="1"/>
    <col min="15" max="16" width="15.7109375" style="88" customWidth="1"/>
    <col min="17" max="17" width="13.5703125" style="88" bestFit="1" customWidth="1"/>
    <col min="18" max="18" width="11.5703125" style="88" bestFit="1" customWidth="1"/>
    <col min="19" max="19" width="11.42578125" style="88"/>
    <col min="20" max="25" width="11.5703125" style="88" bestFit="1" customWidth="1"/>
    <col min="26" max="16384" width="11.42578125" style="44"/>
  </cols>
  <sheetData>
    <row r="1" spans="2:22" ht="48" customHeight="1" thickTop="1" thickBot="1" x14ac:dyDescent="0.3">
      <c r="B1" s="480" t="s">
        <v>30</v>
      </c>
      <c r="C1" s="481"/>
      <c r="D1" s="481"/>
      <c r="E1" s="481"/>
      <c r="F1" s="481"/>
      <c r="G1" s="481"/>
      <c r="H1" s="481"/>
      <c r="I1" s="481"/>
      <c r="J1" s="481"/>
      <c r="K1" s="481"/>
      <c r="L1" s="481"/>
      <c r="M1" s="481"/>
      <c r="N1" s="482"/>
    </row>
    <row r="2" spans="2:22" ht="42" customHeight="1" thickTop="1" thickBot="1" x14ac:dyDescent="0.3">
      <c r="B2" s="376" t="s">
        <v>6</v>
      </c>
      <c r="C2" s="377"/>
      <c r="D2" s="377"/>
      <c r="E2" s="377"/>
      <c r="F2" s="377"/>
      <c r="G2" s="377"/>
      <c r="H2" s="377"/>
      <c r="I2" s="377"/>
      <c r="J2" s="377"/>
      <c r="K2" s="377"/>
      <c r="L2" s="377"/>
      <c r="M2" s="377"/>
      <c r="N2" s="378"/>
    </row>
    <row r="3" spans="2:22" ht="15.75" thickTop="1" x14ac:dyDescent="0.25">
      <c r="B3" s="34"/>
      <c r="C3" s="33"/>
      <c r="D3" s="33"/>
      <c r="E3" s="33"/>
      <c r="F3" s="33"/>
      <c r="G3" s="458" t="s">
        <v>11</v>
      </c>
      <c r="H3" s="458"/>
      <c r="I3" s="478" t="s">
        <v>9</v>
      </c>
      <c r="J3" s="461"/>
      <c r="K3" s="462"/>
      <c r="L3" s="391" t="s">
        <v>10</v>
      </c>
      <c r="M3" s="391"/>
      <c r="N3" s="392"/>
      <c r="P3" s="89">
        <v>0.75</v>
      </c>
      <c r="T3" s="88" t="s">
        <v>2</v>
      </c>
      <c r="U3" s="88">
        <f>N11*PI()</f>
        <v>0</v>
      </c>
    </row>
    <row r="4" spans="2:22" x14ac:dyDescent="0.25">
      <c r="B4" s="34"/>
      <c r="C4" s="33"/>
      <c r="D4" s="33"/>
      <c r="E4" s="33"/>
      <c r="F4" s="33"/>
      <c r="G4" s="458"/>
      <c r="H4" s="458"/>
      <c r="I4" s="479"/>
      <c r="J4" s="463"/>
      <c r="K4" s="464"/>
      <c r="L4" s="389"/>
      <c r="M4" s="389"/>
      <c r="N4" s="393"/>
      <c r="P4" s="89">
        <v>0.2</v>
      </c>
      <c r="T4" s="88" t="s">
        <v>3</v>
      </c>
      <c r="U4" s="88" t="s">
        <v>4</v>
      </c>
      <c r="V4" s="88" t="s">
        <v>5</v>
      </c>
    </row>
    <row r="5" spans="2:22" ht="15" customHeight="1" x14ac:dyDescent="0.25">
      <c r="B5" s="34"/>
      <c r="C5" s="33"/>
      <c r="D5" s="33"/>
      <c r="E5" s="33"/>
      <c r="F5" s="33"/>
      <c r="G5" s="458"/>
      <c r="H5" s="458"/>
      <c r="I5" s="453"/>
      <c r="J5" s="394"/>
      <c r="K5" s="395"/>
      <c r="L5" s="400"/>
      <c r="M5" s="394"/>
      <c r="N5" s="401"/>
      <c r="P5" s="89">
        <v>0.05</v>
      </c>
      <c r="T5" s="88">
        <v>1</v>
      </c>
      <c r="U5" s="88">
        <v>0</v>
      </c>
      <c r="V5" s="88">
        <v>0</v>
      </c>
    </row>
    <row r="6" spans="2:22" ht="15" customHeight="1" x14ac:dyDescent="0.25">
      <c r="B6" s="34"/>
      <c r="C6" s="33"/>
      <c r="D6" s="33"/>
      <c r="E6" s="33"/>
      <c r="F6" s="33"/>
      <c r="G6" s="465">
        <f>(K11+N11)/2</f>
        <v>0.5</v>
      </c>
      <c r="H6" s="407"/>
      <c r="I6" s="454"/>
      <c r="J6" s="396"/>
      <c r="K6" s="397"/>
      <c r="L6" s="402"/>
      <c r="M6" s="396"/>
      <c r="N6" s="403"/>
      <c r="P6" s="89">
        <v>1</v>
      </c>
      <c r="T6" s="88">
        <v>2</v>
      </c>
      <c r="U6" s="88">
        <f>-COS(U3)</f>
        <v>-1</v>
      </c>
      <c r="V6" s="88">
        <f>SIN(U3)</f>
        <v>0</v>
      </c>
    </row>
    <row r="7" spans="2:22" ht="15" customHeight="1" x14ac:dyDescent="0.25">
      <c r="B7" s="34"/>
      <c r="C7" s="33"/>
      <c r="D7" s="33"/>
      <c r="E7" s="33"/>
      <c r="F7" s="33"/>
      <c r="G7" s="466"/>
      <c r="H7" s="409"/>
      <c r="I7" s="454"/>
      <c r="J7" s="396"/>
      <c r="K7" s="397"/>
      <c r="L7" s="402"/>
      <c r="M7" s="396"/>
      <c r="N7" s="403"/>
      <c r="P7" s="88" t="s">
        <v>2</v>
      </c>
      <c r="Q7" s="88">
        <f>G6*PI()</f>
        <v>1.5707963267948966</v>
      </c>
      <c r="T7" s="88" t="s">
        <v>2</v>
      </c>
      <c r="U7" s="88">
        <f>K11*PI()</f>
        <v>3.1415926535897931</v>
      </c>
    </row>
    <row r="8" spans="2:22" ht="15" customHeight="1" x14ac:dyDescent="0.25">
      <c r="B8" s="34"/>
      <c r="C8" s="33"/>
      <c r="D8" s="33"/>
      <c r="E8" s="33"/>
      <c r="F8" s="33"/>
      <c r="G8" s="466"/>
      <c r="H8" s="409"/>
      <c r="I8" s="454"/>
      <c r="J8" s="396"/>
      <c r="K8" s="397"/>
      <c r="L8" s="402"/>
      <c r="M8" s="396"/>
      <c r="N8" s="403"/>
      <c r="P8" s="88" t="s">
        <v>3</v>
      </c>
      <c r="Q8" s="88" t="s">
        <v>4</v>
      </c>
      <c r="R8" s="88" t="s">
        <v>5</v>
      </c>
      <c r="T8" s="88" t="s">
        <v>3</v>
      </c>
      <c r="U8" s="88" t="s">
        <v>4</v>
      </c>
      <c r="V8" s="88" t="s">
        <v>5</v>
      </c>
    </row>
    <row r="9" spans="2:22" ht="15" customHeight="1" x14ac:dyDescent="0.25">
      <c r="B9" s="34"/>
      <c r="C9" s="33"/>
      <c r="D9" s="33"/>
      <c r="E9" s="33"/>
      <c r="F9" s="33"/>
      <c r="G9" s="466"/>
      <c r="H9" s="409"/>
      <c r="I9" s="454"/>
      <c r="J9" s="396"/>
      <c r="K9" s="397"/>
      <c r="L9" s="402"/>
      <c r="M9" s="396"/>
      <c r="N9" s="403"/>
      <c r="P9" s="88">
        <v>1</v>
      </c>
      <c r="Q9" s="88">
        <v>0</v>
      </c>
      <c r="R9" s="88">
        <v>0</v>
      </c>
      <c r="T9" s="88">
        <v>1</v>
      </c>
      <c r="U9" s="88">
        <v>0</v>
      </c>
      <c r="V9" s="88">
        <v>0</v>
      </c>
    </row>
    <row r="10" spans="2:22" ht="15.75" customHeight="1" x14ac:dyDescent="0.25">
      <c r="B10" s="34"/>
      <c r="C10" s="33"/>
      <c r="D10" s="33"/>
      <c r="E10" s="33"/>
      <c r="F10" s="33"/>
      <c r="G10" s="466"/>
      <c r="H10" s="409"/>
      <c r="I10" s="454"/>
      <c r="J10" s="396"/>
      <c r="K10" s="397"/>
      <c r="L10" s="402"/>
      <c r="M10" s="396"/>
      <c r="N10" s="403"/>
      <c r="P10" s="88">
        <v>2</v>
      </c>
      <c r="Q10" s="88">
        <f>-COS(Q7)</f>
        <v>-6.1257422745431001E-17</v>
      </c>
      <c r="R10" s="88">
        <f>SIN(Q7)</f>
        <v>1</v>
      </c>
      <c r="T10" s="88">
        <v>2</v>
      </c>
      <c r="U10" s="88">
        <f>-COS(U7)</f>
        <v>1</v>
      </c>
      <c r="V10" s="88">
        <f>SIN(U7)</f>
        <v>1.22514845490862E-16</v>
      </c>
    </row>
    <row r="11" spans="2:22" ht="15.75" customHeight="1" x14ac:dyDescent="0.25">
      <c r="B11" s="34"/>
      <c r="C11" s="33"/>
      <c r="D11" s="33"/>
      <c r="E11" s="33"/>
      <c r="F11" s="33"/>
      <c r="G11" s="466"/>
      <c r="H11" s="409"/>
      <c r="I11" s="468" t="s">
        <v>7</v>
      </c>
      <c r="J11" s="413"/>
      <c r="K11" s="35">
        <v>1</v>
      </c>
      <c r="L11" s="430" t="s">
        <v>7</v>
      </c>
      <c r="M11" s="413"/>
      <c r="N11" s="36">
        <v>0</v>
      </c>
    </row>
    <row r="12" spans="2:22" ht="15.75" customHeight="1" x14ac:dyDescent="0.25">
      <c r="B12" s="34"/>
      <c r="C12" s="33"/>
      <c r="D12" s="33"/>
      <c r="E12" s="33"/>
      <c r="F12" s="33"/>
      <c r="G12" s="466"/>
      <c r="H12" s="409"/>
      <c r="I12" s="414"/>
      <c r="J12" s="368"/>
      <c r="K12" s="415"/>
      <c r="L12" s="367"/>
      <c r="M12" s="368"/>
      <c r="N12" s="369"/>
    </row>
    <row r="13" spans="2:22" ht="15.75" customHeight="1" thickBot="1" x14ac:dyDescent="0.3">
      <c r="B13" s="34"/>
      <c r="C13" s="33"/>
      <c r="D13" s="33"/>
      <c r="E13" s="33"/>
      <c r="F13" s="33"/>
      <c r="G13" s="467"/>
      <c r="H13" s="411"/>
      <c r="I13" s="416"/>
      <c r="J13" s="371"/>
      <c r="K13" s="417"/>
      <c r="L13" s="370"/>
      <c r="M13" s="371"/>
      <c r="N13" s="372"/>
    </row>
    <row r="14" spans="2:22" ht="42" customHeight="1" thickTop="1" thickBot="1" x14ac:dyDescent="0.3">
      <c r="B14" s="376" t="s">
        <v>8</v>
      </c>
      <c r="C14" s="377"/>
      <c r="D14" s="377"/>
      <c r="E14" s="377"/>
      <c r="F14" s="377"/>
      <c r="G14" s="377"/>
      <c r="H14" s="377"/>
      <c r="I14" s="377"/>
      <c r="J14" s="377"/>
      <c r="K14" s="377"/>
      <c r="L14" s="377"/>
      <c r="M14" s="377"/>
      <c r="N14" s="378"/>
    </row>
    <row r="15" spans="2:22" ht="15.75" thickTop="1" x14ac:dyDescent="0.25">
      <c r="B15" s="445"/>
      <c r="C15" s="446"/>
      <c r="D15" s="446"/>
      <c r="E15" s="446"/>
      <c r="F15" s="446"/>
      <c r="G15" s="446"/>
      <c r="H15" s="446"/>
      <c r="I15" s="385" t="s">
        <v>12</v>
      </c>
      <c r="J15" s="386"/>
      <c r="K15" s="387"/>
      <c r="L15" s="447" t="s">
        <v>13</v>
      </c>
      <c r="M15" s="386"/>
      <c r="N15" s="485"/>
    </row>
    <row r="16" spans="2:22" x14ac:dyDescent="0.25">
      <c r="B16" s="421"/>
      <c r="C16" s="396"/>
      <c r="D16" s="396"/>
      <c r="E16" s="396"/>
      <c r="F16" s="396"/>
      <c r="G16" s="396"/>
      <c r="H16" s="396"/>
      <c r="I16" s="388"/>
      <c r="J16" s="389"/>
      <c r="K16" s="390"/>
      <c r="L16" s="428"/>
      <c r="M16" s="389"/>
      <c r="N16" s="484"/>
    </row>
    <row r="17" spans="2:25" x14ac:dyDescent="0.25">
      <c r="B17" s="421"/>
      <c r="C17" s="396"/>
      <c r="D17" s="396"/>
      <c r="E17" s="396"/>
      <c r="F17" s="396"/>
      <c r="G17" s="396"/>
      <c r="H17" s="396"/>
      <c r="I17" s="438"/>
      <c r="J17" s="394"/>
      <c r="K17" s="395"/>
      <c r="L17" s="400"/>
      <c r="M17" s="394"/>
      <c r="N17" s="401"/>
      <c r="T17" s="88" t="s">
        <v>2</v>
      </c>
      <c r="U17" s="88">
        <f>N23*PI()</f>
        <v>2.9530970943744053</v>
      </c>
      <c r="W17" s="88" t="s">
        <v>2</v>
      </c>
      <c r="X17" s="88">
        <f>K23*PI()</f>
        <v>1.288052987971815</v>
      </c>
    </row>
    <row r="18" spans="2:25" x14ac:dyDescent="0.25">
      <c r="B18" s="421"/>
      <c r="C18" s="396"/>
      <c r="D18" s="396"/>
      <c r="E18" s="396"/>
      <c r="F18" s="396"/>
      <c r="G18" s="396"/>
      <c r="H18" s="396"/>
      <c r="I18" s="421"/>
      <c r="J18" s="396"/>
      <c r="K18" s="397"/>
      <c r="L18" s="402"/>
      <c r="M18" s="396"/>
      <c r="N18" s="403"/>
      <c r="T18" s="88" t="s">
        <v>3</v>
      </c>
      <c r="U18" s="88" t="s">
        <v>4</v>
      </c>
      <c r="V18" s="88" t="s">
        <v>5</v>
      </c>
      <c r="W18" s="88" t="s">
        <v>3</v>
      </c>
      <c r="X18" s="88" t="s">
        <v>4</v>
      </c>
      <c r="Y18" s="88" t="s">
        <v>5</v>
      </c>
    </row>
    <row r="19" spans="2:25" ht="15.75" thickBot="1" x14ac:dyDescent="0.3">
      <c r="B19" s="421"/>
      <c r="C19" s="396"/>
      <c r="D19" s="396"/>
      <c r="E19" s="396"/>
      <c r="F19" s="396"/>
      <c r="G19" s="396"/>
      <c r="H19" s="396"/>
      <c r="I19" s="421"/>
      <c r="J19" s="396"/>
      <c r="K19" s="397"/>
      <c r="L19" s="402"/>
      <c r="M19" s="396"/>
      <c r="N19" s="403"/>
      <c r="T19" s="88">
        <v>1</v>
      </c>
      <c r="U19" s="88">
        <v>0</v>
      </c>
      <c r="V19" s="88">
        <v>0</v>
      </c>
      <c r="W19" s="88">
        <v>1</v>
      </c>
      <c r="X19" s="88">
        <v>0</v>
      </c>
      <c r="Y19" s="88">
        <v>0</v>
      </c>
    </row>
    <row r="20" spans="2:25" x14ac:dyDescent="0.25">
      <c r="B20" s="34"/>
      <c r="C20" s="33"/>
      <c r="D20" s="33"/>
      <c r="E20" s="33"/>
      <c r="F20" s="33"/>
      <c r="G20" s="450" t="s">
        <v>11</v>
      </c>
      <c r="H20" s="451"/>
      <c r="I20" s="421"/>
      <c r="J20" s="396"/>
      <c r="K20" s="397"/>
      <c r="L20" s="402"/>
      <c r="M20" s="396"/>
      <c r="N20" s="403"/>
      <c r="T20" s="88">
        <v>2</v>
      </c>
      <c r="U20" s="88">
        <f>-COS(U17)</f>
        <v>0.98228725072868861</v>
      </c>
      <c r="V20" s="88">
        <f>SIN(U17)</f>
        <v>0.18738131458572502</v>
      </c>
      <c r="W20" s="88">
        <v>2</v>
      </c>
      <c r="X20" s="88">
        <f>-COS(X17)</f>
        <v>-0.2789911060392295</v>
      </c>
      <c r="Y20" s="88">
        <f>SIN(X17)</f>
        <v>0.96029368567694295</v>
      </c>
    </row>
    <row r="21" spans="2:25" x14ac:dyDescent="0.25">
      <c r="B21" s="34"/>
      <c r="C21" s="33"/>
      <c r="D21" s="33"/>
      <c r="E21" s="33"/>
      <c r="F21" s="33"/>
      <c r="G21" s="381"/>
      <c r="H21" s="382"/>
      <c r="I21" s="421"/>
      <c r="J21" s="396"/>
      <c r="K21" s="397"/>
      <c r="L21" s="402"/>
      <c r="M21" s="396"/>
      <c r="N21" s="403"/>
      <c r="P21" s="88" t="s">
        <v>2</v>
      </c>
      <c r="Q21" s="88">
        <f>G23*PI()</f>
        <v>2.5219135026692063</v>
      </c>
    </row>
    <row r="22" spans="2:25" ht="15.75" thickBot="1" x14ac:dyDescent="0.3">
      <c r="B22" s="34"/>
      <c r="C22" s="33"/>
      <c r="D22" s="33"/>
      <c r="E22" s="33"/>
      <c r="F22" s="33"/>
      <c r="G22" s="383"/>
      <c r="H22" s="384"/>
      <c r="I22" s="449"/>
      <c r="J22" s="398"/>
      <c r="K22" s="399"/>
      <c r="L22" s="404"/>
      <c r="M22" s="398"/>
      <c r="N22" s="405"/>
      <c r="P22" s="88" t="s">
        <v>3</v>
      </c>
      <c r="Q22" s="88" t="s">
        <v>4</v>
      </c>
      <c r="R22" s="88" t="s">
        <v>5</v>
      </c>
    </row>
    <row r="23" spans="2:25" ht="15.75" customHeight="1" x14ac:dyDescent="0.25">
      <c r="B23" s="34"/>
      <c r="C23" s="33"/>
      <c r="D23" s="33"/>
      <c r="E23" s="33"/>
      <c r="F23" s="33"/>
      <c r="G23" s="433">
        <f>(K23+N23+K34+N34)/4</f>
        <v>0.80274999999999996</v>
      </c>
      <c r="H23" s="434"/>
      <c r="I23" s="437" t="s">
        <v>7</v>
      </c>
      <c r="J23" s="413"/>
      <c r="K23" s="35">
        <v>0.41</v>
      </c>
      <c r="L23" s="430" t="s">
        <v>7</v>
      </c>
      <c r="M23" s="413"/>
      <c r="N23" s="36">
        <v>0.94</v>
      </c>
      <c r="P23" s="88">
        <v>1</v>
      </c>
      <c r="Q23" s="88">
        <v>0</v>
      </c>
      <c r="R23" s="88">
        <v>0</v>
      </c>
    </row>
    <row r="24" spans="2:25" x14ac:dyDescent="0.25">
      <c r="B24" s="34"/>
      <c r="C24" s="33"/>
      <c r="D24" s="33"/>
      <c r="E24" s="33"/>
      <c r="F24" s="33"/>
      <c r="G24" s="408"/>
      <c r="H24" s="409"/>
      <c r="I24" s="421"/>
      <c r="J24" s="396"/>
      <c r="K24" s="397"/>
      <c r="L24" s="402"/>
      <c r="M24" s="396"/>
      <c r="N24" s="403"/>
      <c r="P24" s="88">
        <v>2</v>
      </c>
      <c r="Q24" s="88">
        <f>-COS(Q21)</f>
        <v>0.81406483936369523</v>
      </c>
      <c r="R24" s="88">
        <f>SIN(Q21)</f>
        <v>0.58077399848113131</v>
      </c>
    </row>
    <row r="25" spans="2:25" ht="15.75" thickBot="1" x14ac:dyDescent="0.3">
      <c r="B25" s="34"/>
      <c r="C25" s="33"/>
      <c r="D25" s="33"/>
      <c r="E25" s="33"/>
      <c r="F25" s="33"/>
      <c r="G25" s="408"/>
      <c r="H25" s="409"/>
      <c r="I25" s="439"/>
      <c r="J25" s="440"/>
      <c r="K25" s="441"/>
      <c r="L25" s="442"/>
      <c r="M25" s="440"/>
      <c r="N25" s="443"/>
    </row>
    <row r="26" spans="2:25" ht="15.75" thickTop="1" x14ac:dyDescent="0.25">
      <c r="B26" s="34"/>
      <c r="C26" s="33"/>
      <c r="D26" s="33"/>
      <c r="E26" s="33"/>
      <c r="F26" s="33"/>
      <c r="G26" s="408"/>
      <c r="H26" s="409"/>
      <c r="I26" s="385" t="s">
        <v>14</v>
      </c>
      <c r="J26" s="386"/>
      <c r="K26" s="387"/>
      <c r="L26" s="425" t="s">
        <v>15</v>
      </c>
      <c r="M26" s="426"/>
      <c r="N26" s="483"/>
    </row>
    <row r="27" spans="2:25" x14ac:dyDescent="0.25">
      <c r="B27" s="34"/>
      <c r="C27" s="33"/>
      <c r="D27" s="33"/>
      <c r="E27" s="33"/>
      <c r="F27" s="33"/>
      <c r="G27" s="408"/>
      <c r="H27" s="409"/>
      <c r="I27" s="388"/>
      <c r="J27" s="389"/>
      <c r="K27" s="390"/>
      <c r="L27" s="428"/>
      <c r="M27" s="389"/>
      <c r="N27" s="484"/>
    </row>
    <row r="28" spans="2:25" x14ac:dyDescent="0.25">
      <c r="B28" s="34"/>
      <c r="C28" s="33"/>
      <c r="D28" s="33"/>
      <c r="E28" s="33"/>
      <c r="F28" s="33"/>
      <c r="G28" s="408"/>
      <c r="H28" s="409"/>
      <c r="I28" s="453"/>
      <c r="J28" s="394"/>
      <c r="K28" s="395"/>
      <c r="L28" s="400"/>
      <c r="M28" s="394"/>
      <c r="N28" s="401"/>
      <c r="T28" s="88" t="s">
        <v>2</v>
      </c>
      <c r="U28" s="88">
        <f>N34*PI()</f>
        <v>2.9530970943744053</v>
      </c>
      <c r="W28" s="88" t="s">
        <v>2</v>
      </c>
      <c r="X28" s="88">
        <f>K34*PI()</f>
        <v>2.8934068339561994</v>
      </c>
    </row>
    <row r="29" spans="2:25" x14ac:dyDescent="0.25">
      <c r="B29" s="34"/>
      <c r="C29" s="33"/>
      <c r="D29" s="33"/>
      <c r="E29" s="33"/>
      <c r="F29" s="33"/>
      <c r="G29" s="408"/>
      <c r="H29" s="409"/>
      <c r="I29" s="454"/>
      <c r="J29" s="396"/>
      <c r="K29" s="397"/>
      <c r="L29" s="402"/>
      <c r="M29" s="396"/>
      <c r="N29" s="403"/>
      <c r="T29" s="88" t="s">
        <v>3</v>
      </c>
      <c r="U29" s="88" t="s">
        <v>4</v>
      </c>
      <c r="V29" s="88" t="s">
        <v>5</v>
      </c>
      <c r="W29" s="88" t="s">
        <v>3</v>
      </c>
      <c r="X29" s="88" t="s">
        <v>4</v>
      </c>
      <c r="Y29" s="88" t="s">
        <v>5</v>
      </c>
    </row>
    <row r="30" spans="2:25" ht="15.75" thickBot="1" x14ac:dyDescent="0.3">
      <c r="B30" s="34"/>
      <c r="C30" s="33"/>
      <c r="D30" s="33"/>
      <c r="E30" s="33"/>
      <c r="F30" s="33"/>
      <c r="G30" s="435"/>
      <c r="H30" s="436"/>
      <c r="I30" s="454"/>
      <c r="J30" s="396"/>
      <c r="K30" s="397"/>
      <c r="L30" s="402"/>
      <c r="M30" s="396"/>
      <c r="N30" s="403"/>
      <c r="T30" s="88">
        <v>1</v>
      </c>
      <c r="U30" s="88">
        <v>0</v>
      </c>
      <c r="V30" s="88">
        <v>0</v>
      </c>
      <c r="W30" s="88">
        <v>1</v>
      </c>
      <c r="X30" s="88">
        <v>0</v>
      </c>
      <c r="Y30" s="88">
        <v>0</v>
      </c>
    </row>
    <row r="31" spans="2:25" x14ac:dyDescent="0.25">
      <c r="B31" s="421"/>
      <c r="C31" s="396"/>
      <c r="D31" s="396"/>
      <c r="E31" s="396"/>
      <c r="F31" s="396"/>
      <c r="G31" s="396"/>
      <c r="H31" s="396"/>
      <c r="I31" s="454"/>
      <c r="J31" s="396"/>
      <c r="K31" s="397"/>
      <c r="L31" s="402"/>
      <c r="M31" s="396"/>
      <c r="N31" s="403"/>
      <c r="T31" s="88">
        <v>2</v>
      </c>
      <c r="U31" s="88">
        <f>-COS(U28)</f>
        <v>0.98228725072868861</v>
      </c>
      <c r="V31" s="88">
        <f>SIN(U28)</f>
        <v>0.18738131458572502</v>
      </c>
      <c r="W31" s="88">
        <v>2</v>
      </c>
      <c r="X31" s="88">
        <f>-COS(X28)</f>
        <v>0.96935966240362925</v>
      </c>
      <c r="Y31" s="88">
        <f>SIN(X28)</f>
        <v>0.24564577119242656</v>
      </c>
    </row>
    <row r="32" spans="2:25" x14ac:dyDescent="0.25">
      <c r="B32" s="421"/>
      <c r="C32" s="396"/>
      <c r="D32" s="396"/>
      <c r="E32" s="396"/>
      <c r="F32" s="396"/>
      <c r="G32" s="396"/>
      <c r="H32" s="396"/>
      <c r="I32" s="454"/>
      <c r="J32" s="396"/>
      <c r="K32" s="397"/>
      <c r="L32" s="402"/>
      <c r="M32" s="396"/>
      <c r="N32" s="403"/>
    </row>
    <row r="33" spans="2:25" x14ac:dyDescent="0.25">
      <c r="B33" s="421"/>
      <c r="C33" s="396"/>
      <c r="D33" s="396"/>
      <c r="E33" s="396"/>
      <c r="F33" s="396"/>
      <c r="G33" s="396"/>
      <c r="H33" s="396"/>
      <c r="I33" s="455"/>
      <c r="J33" s="398"/>
      <c r="K33" s="399"/>
      <c r="L33" s="404"/>
      <c r="M33" s="398"/>
      <c r="N33" s="405"/>
    </row>
    <row r="34" spans="2:25" ht="15.75" customHeight="1" x14ac:dyDescent="0.25">
      <c r="B34" s="421"/>
      <c r="C34" s="396"/>
      <c r="D34" s="396"/>
      <c r="E34" s="396"/>
      <c r="F34" s="396"/>
      <c r="G34" s="396"/>
      <c r="H34" s="396"/>
      <c r="I34" s="437" t="s">
        <v>7</v>
      </c>
      <c r="J34" s="413"/>
      <c r="K34" s="54">
        <f>Aplicación!G6</f>
        <v>0.92099999999999993</v>
      </c>
      <c r="L34" s="430" t="s">
        <v>7</v>
      </c>
      <c r="M34" s="413"/>
      <c r="N34" s="37">
        <v>0.94</v>
      </c>
    </row>
    <row r="35" spans="2:25" x14ac:dyDescent="0.25">
      <c r="B35" s="421"/>
      <c r="C35" s="396"/>
      <c r="D35" s="396"/>
      <c r="E35" s="396"/>
      <c r="F35" s="396"/>
      <c r="G35" s="396"/>
      <c r="H35" s="396"/>
      <c r="I35" s="453"/>
      <c r="J35" s="394"/>
      <c r="K35" s="395"/>
      <c r="L35" s="394"/>
      <c r="M35" s="394"/>
      <c r="N35" s="401"/>
    </row>
    <row r="36" spans="2:25" ht="15.75" thickBot="1" x14ac:dyDescent="0.3">
      <c r="B36" s="422"/>
      <c r="C36" s="423"/>
      <c r="D36" s="423"/>
      <c r="E36" s="423"/>
      <c r="F36" s="423"/>
      <c r="G36" s="423"/>
      <c r="H36" s="423"/>
      <c r="I36" s="456"/>
      <c r="J36" s="423"/>
      <c r="K36" s="424"/>
      <c r="L36" s="423"/>
      <c r="M36" s="423"/>
      <c r="N36" s="432"/>
    </row>
    <row r="37" spans="2:25" ht="42" customHeight="1" thickTop="1" thickBot="1" x14ac:dyDescent="0.3">
      <c r="B37" s="376" t="s">
        <v>16</v>
      </c>
      <c r="C37" s="377"/>
      <c r="D37" s="377"/>
      <c r="E37" s="377"/>
      <c r="F37" s="377"/>
      <c r="G37" s="377"/>
      <c r="H37" s="377"/>
      <c r="I37" s="377"/>
      <c r="J37" s="377"/>
      <c r="K37" s="377"/>
      <c r="L37" s="377"/>
      <c r="M37" s="377"/>
      <c r="N37" s="378"/>
    </row>
    <row r="38" spans="2:25" ht="15.75" customHeight="1" thickTop="1" x14ac:dyDescent="0.25">
      <c r="B38" s="445"/>
      <c r="C38" s="446"/>
      <c r="D38" s="446"/>
      <c r="E38" s="446"/>
      <c r="F38" s="446"/>
      <c r="G38" s="446"/>
      <c r="H38" s="446"/>
      <c r="I38" s="385" t="s">
        <v>17</v>
      </c>
      <c r="J38" s="386"/>
      <c r="K38" s="387"/>
      <c r="L38" s="447" t="s">
        <v>18</v>
      </c>
      <c r="M38" s="386"/>
      <c r="N38" s="448"/>
    </row>
    <row r="39" spans="2:25" x14ac:dyDescent="0.25">
      <c r="B39" s="421"/>
      <c r="C39" s="396"/>
      <c r="D39" s="396"/>
      <c r="E39" s="396"/>
      <c r="F39" s="396"/>
      <c r="G39" s="396"/>
      <c r="H39" s="396"/>
      <c r="I39" s="388"/>
      <c r="J39" s="389"/>
      <c r="K39" s="390"/>
      <c r="L39" s="428"/>
      <c r="M39" s="389"/>
      <c r="N39" s="393"/>
    </row>
    <row r="40" spans="2:25" ht="15" customHeight="1" x14ac:dyDescent="0.25">
      <c r="B40" s="421"/>
      <c r="C40" s="396"/>
      <c r="D40" s="396"/>
      <c r="E40" s="396"/>
      <c r="F40" s="396"/>
      <c r="G40" s="396"/>
      <c r="H40" s="396"/>
      <c r="I40" s="438"/>
      <c r="J40" s="394"/>
      <c r="K40" s="395"/>
      <c r="L40" s="400"/>
      <c r="M40" s="394"/>
      <c r="N40" s="401"/>
      <c r="T40" s="88" t="s">
        <v>2</v>
      </c>
      <c r="U40" s="88">
        <f>K46*PI()</f>
        <v>3.1415926535897931</v>
      </c>
      <c r="W40" s="88" t="s">
        <v>2</v>
      </c>
      <c r="X40" s="88">
        <f>N46*PI()</f>
        <v>3.1415926535897931</v>
      </c>
    </row>
    <row r="41" spans="2:25" ht="15" customHeight="1" x14ac:dyDescent="0.25">
      <c r="B41" s="421"/>
      <c r="C41" s="396"/>
      <c r="D41" s="396"/>
      <c r="E41" s="396"/>
      <c r="F41" s="396"/>
      <c r="G41" s="396"/>
      <c r="H41" s="396"/>
      <c r="I41" s="421"/>
      <c r="J41" s="396"/>
      <c r="K41" s="397"/>
      <c r="L41" s="402"/>
      <c r="M41" s="396"/>
      <c r="N41" s="403"/>
      <c r="T41" s="88" t="s">
        <v>3</v>
      </c>
      <c r="U41" s="88" t="s">
        <v>4</v>
      </c>
      <c r="V41" s="88" t="s">
        <v>5</v>
      </c>
      <c r="W41" s="88" t="s">
        <v>3</v>
      </c>
      <c r="X41" s="88" t="s">
        <v>4</v>
      </c>
      <c r="Y41" s="88" t="s">
        <v>5</v>
      </c>
    </row>
    <row r="42" spans="2:25" ht="15" customHeight="1" thickBot="1" x14ac:dyDescent="0.3">
      <c r="B42" s="421"/>
      <c r="C42" s="396"/>
      <c r="D42" s="396"/>
      <c r="E42" s="396"/>
      <c r="F42" s="396"/>
      <c r="G42" s="396"/>
      <c r="H42" s="396"/>
      <c r="I42" s="421"/>
      <c r="J42" s="396"/>
      <c r="K42" s="397"/>
      <c r="L42" s="402"/>
      <c r="M42" s="396"/>
      <c r="N42" s="403"/>
      <c r="P42" s="88" t="s">
        <v>2</v>
      </c>
      <c r="Q42" s="88">
        <f>G46*PI()</f>
        <v>3.0687376239565443</v>
      </c>
      <c r="T42" s="88">
        <v>1</v>
      </c>
      <c r="U42" s="88">
        <v>0</v>
      </c>
      <c r="V42" s="88">
        <v>0</v>
      </c>
      <c r="W42" s="88">
        <v>1</v>
      </c>
      <c r="X42" s="88">
        <v>0</v>
      </c>
      <c r="Y42" s="88">
        <v>0</v>
      </c>
    </row>
    <row r="43" spans="2:25" ht="15" customHeight="1" x14ac:dyDescent="0.25">
      <c r="B43" s="34"/>
      <c r="C43" s="33"/>
      <c r="D43" s="33"/>
      <c r="E43" s="33"/>
      <c r="F43" s="33"/>
      <c r="G43" s="450" t="s">
        <v>11</v>
      </c>
      <c r="H43" s="451"/>
      <c r="I43" s="421"/>
      <c r="J43" s="396"/>
      <c r="K43" s="397"/>
      <c r="L43" s="402"/>
      <c r="M43" s="396"/>
      <c r="N43" s="403"/>
      <c r="P43" s="88" t="s">
        <v>3</v>
      </c>
      <c r="Q43" s="88" t="s">
        <v>4</v>
      </c>
      <c r="R43" s="88" t="s">
        <v>5</v>
      </c>
      <c r="T43" s="88">
        <v>2</v>
      </c>
      <c r="U43" s="88">
        <f>-COS(U40)</f>
        <v>1</v>
      </c>
      <c r="V43" s="88">
        <f>SIN(U40)</f>
        <v>1.22514845490862E-16</v>
      </c>
      <c r="W43" s="88">
        <v>2</v>
      </c>
      <c r="X43" s="88">
        <f>-COS(X40)</f>
        <v>1</v>
      </c>
      <c r="Y43" s="88">
        <f>SIN(X40)</f>
        <v>1.22514845490862E-16</v>
      </c>
    </row>
    <row r="44" spans="2:25" ht="15" customHeight="1" x14ac:dyDescent="0.25">
      <c r="B44" s="34"/>
      <c r="C44" s="33"/>
      <c r="D44" s="33"/>
      <c r="E44" s="33"/>
      <c r="F44" s="33"/>
      <c r="G44" s="381"/>
      <c r="H44" s="382"/>
      <c r="I44" s="421"/>
      <c r="J44" s="396"/>
      <c r="K44" s="397"/>
      <c r="L44" s="402"/>
      <c r="M44" s="396"/>
      <c r="N44" s="403"/>
      <c r="P44" s="88">
        <v>1</v>
      </c>
      <c r="Q44" s="88">
        <v>0</v>
      </c>
      <c r="R44" s="88">
        <v>0</v>
      </c>
    </row>
    <row r="45" spans="2:25" ht="15" customHeight="1" thickBot="1" x14ac:dyDescent="0.3">
      <c r="B45" s="34"/>
      <c r="C45" s="33"/>
      <c r="D45" s="33"/>
      <c r="E45" s="33"/>
      <c r="F45" s="33"/>
      <c r="G45" s="383"/>
      <c r="H45" s="384"/>
      <c r="I45" s="449"/>
      <c r="J45" s="398"/>
      <c r="K45" s="399"/>
      <c r="L45" s="404"/>
      <c r="M45" s="398"/>
      <c r="N45" s="405"/>
      <c r="P45" s="88">
        <v>2</v>
      </c>
      <c r="Q45" s="88">
        <f>-COS(Q42)</f>
        <v>0.99734724600957536</v>
      </c>
      <c r="R45" s="88">
        <f>SIN(Q42)</f>
        <v>7.2790596076110881E-2</v>
      </c>
    </row>
    <row r="46" spans="2:25" ht="15.75" customHeight="1" x14ac:dyDescent="0.25">
      <c r="B46" s="34"/>
      <c r="C46" s="33"/>
      <c r="D46" s="33"/>
      <c r="E46" s="33"/>
      <c r="F46" s="33"/>
      <c r="G46" s="433">
        <f>(K46+N46+K57+N57+H68+K68+N68)/7</f>
        <v>0.97680952380952379</v>
      </c>
      <c r="H46" s="434"/>
      <c r="I46" s="437" t="s">
        <v>7</v>
      </c>
      <c r="J46" s="413"/>
      <c r="K46" s="35">
        <v>1</v>
      </c>
      <c r="L46" s="437" t="s">
        <v>7</v>
      </c>
      <c r="M46" s="413"/>
      <c r="N46" s="36">
        <v>1</v>
      </c>
    </row>
    <row r="47" spans="2:25" ht="15.75" customHeight="1" x14ac:dyDescent="0.25">
      <c r="B47" s="34"/>
      <c r="C47" s="33"/>
      <c r="D47" s="33"/>
      <c r="E47" s="33"/>
      <c r="F47" s="33"/>
      <c r="G47" s="408"/>
      <c r="H47" s="409"/>
      <c r="I47" s="438"/>
      <c r="J47" s="394"/>
      <c r="K47" s="395"/>
      <c r="L47" s="400"/>
      <c r="M47" s="394"/>
      <c r="N47" s="401"/>
    </row>
    <row r="48" spans="2:25" ht="15.75" customHeight="1" thickBot="1" x14ac:dyDescent="0.3">
      <c r="B48" s="34"/>
      <c r="C48" s="33"/>
      <c r="D48" s="33"/>
      <c r="E48" s="33"/>
      <c r="F48" s="33"/>
      <c r="G48" s="408"/>
      <c r="H48" s="409"/>
      <c r="I48" s="439"/>
      <c r="J48" s="440"/>
      <c r="K48" s="441"/>
      <c r="L48" s="442"/>
      <c r="M48" s="440"/>
      <c r="N48" s="443"/>
    </row>
    <row r="49" spans="2:25" ht="15" customHeight="1" thickTop="1" x14ac:dyDescent="0.25">
      <c r="B49" s="39"/>
      <c r="C49" s="38"/>
      <c r="D49" s="38"/>
      <c r="E49" s="38"/>
      <c r="F49" s="40"/>
      <c r="G49" s="408"/>
      <c r="H49" s="409"/>
      <c r="I49" s="391" t="s">
        <v>19</v>
      </c>
      <c r="J49" s="391"/>
      <c r="K49" s="444"/>
      <c r="L49" s="429" t="s">
        <v>20</v>
      </c>
      <c r="M49" s="391"/>
      <c r="N49" s="392"/>
      <c r="T49" s="88" t="s">
        <v>2</v>
      </c>
      <c r="U49" s="88">
        <f>K57*PI()</f>
        <v>3.1415926535897931</v>
      </c>
      <c r="W49" s="88" t="s">
        <v>2</v>
      </c>
      <c r="X49" s="88">
        <f>N57*PI()</f>
        <v>3.1415926535897931</v>
      </c>
    </row>
    <row r="50" spans="2:25" x14ac:dyDescent="0.25">
      <c r="B50" s="39"/>
      <c r="C50" s="38"/>
      <c r="D50" s="38"/>
      <c r="E50" s="38"/>
      <c r="F50" s="40"/>
      <c r="G50" s="408"/>
      <c r="H50" s="409"/>
      <c r="I50" s="389"/>
      <c r="J50" s="389"/>
      <c r="K50" s="390"/>
      <c r="L50" s="428"/>
      <c r="M50" s="389"/>
      <c r="N50" s="393"/>
      <c r="T50" s="88" t="s">
        <v>3</v>
      </c>
      <c r="U50" s="88" t="s">
        <v>4</v>
      </c>
      <c r="V50" s="88" t="s">
        <v>5</v>
      </c>
      <c r="W50" s="88" t="s">
        <v>3</v>
      </c>
      <c r="X50" s="88" t="s">
        <v>4</v>
      </c>
      <c r="Y50" s="88" t="s">
        <v>5</v>
      </c>
    </row>
    <row r="51" spans="2:25" x14ac:dyDescent="0.25">
      <c r="B51" s="39"/>
      <c r="C51" s="38"/>
      <c r="D51" s="38"/>
      <c r="E51" s="38"/>
      <c r="F51" s="40"/>
      <c r="G51" s="408"/>
      <c r="H51" s="409"/>
      <c r="I51" s="394"/>
      <c r="J51" s="394"/>
      <c r="K51" s="395"/>
      <c r="L51" s="400"/>
      <c r="M51" s="394"/>
      <c r="N51" s="401"/>
      <c r="T51" s="88">
        <v>1</v>
      </c>
      <c r="U51" s="88">
        <v>0</v>
      </c>
      <c r="V51" s="88">
        <v>0</v>
      </c>
      <c r="W51" s="88">
        <v>1</v>
      </c>
      <c r="X51" s="88">
        <v>0</v>
      </c>
      <c r="Y51" s="88">
        <v>0</v>
      </c>
    </row>
    <row r="52" spans="2:25" x14ac:dyDescent="0.25">
      <c r="B52" s="39"/>
      <c r="C52" s="38"/>
      <c r="D52" s="38"/>
      <c r="E52" s="38"/>
      <c r="F52" s="40"/>
      <c r="G52" s="408"/>
      <c r="H52" s="409"/>
      <c r="I52" s="396"/>
      <c r="J52" s="396"/>
      <c r="K52" s="397"/>
      <c r="L52" s="402"/>
      <c r="M52" s="396"/>
      <c r="N52" s="403"/>
      <c r="T52" s="88">
        <v>2</v>
      </c>
      <c r="U52" s="88">
        <f>-COS(U49)</f>
        <v>1</v>
      </c>
      <c r="V52" s="88">
        <f>SIN(U49)</f>
        <v>1.22514845490862E-16</v>
      </c>
      <c r="W52" s="88">
        <v>2</v>
      </c>
      <c r="X52" s="88">
        <f>-COS(X49)</f>
        <v>1</v>
      </c>
      <c r="Y52" s="88">
        <f>SIN(X49)</f>
        <v>1.22514845490862E-16</v>
      </c>
    </row>
    <row r="53" spans="2:25" ht="15.75" thickBot="1" x14ac:dyDescent="0.3">
      <c r="B53" s="39"/>
      <c r="C53" s="38"/>
      <c r="D53" s="38"/>
      <c r="E53" s="38"/>
      <c r="F53" s="40"/>
      <c r="G53" s="435"/>
      <c r="H53" s="436"/>
      <c r="I53" s="396"/>
      <c r="J53" s="396"/>
      <c r="K53" s="397"/>
      <c r="L53" s="402"/>
      <c r="M53" s="396"/>
      <c r="N53" s="403"/>
      <c r="T53" s="88" t="s">
        <v>2</v>
      </c>
      <c r="U53" s="88">
        <f>K68*PI()</f>
        <v>2.6829201261656834</v>
      </c>
      <c r="W53" s="88" t="s">
        <v>2</v>
      </c>
      <c r="X53" s="88">
        <f>N68*PI()</f>
        <v>3.1415926535897931</v>
      </c>
    </row>
    <row r="54" spans="2:25" x14ac:dyDescent="0.25">
      <c r="B54" s="421"/>
      <c r="C54" s="396"/>
      <c r="D54" s="396"/>
      <c r="E54" s="396"/>
      <c r="F54" s="396"/>
      <c r="G54" s="396"/>
      <c r="H54" s="397"/>
      <c r="I54" s="396"/>
      <c r="J54" s="396"/>
      <c r="K54" s="397"/>
      <c r="L54" s="402"/>
      <c r="M54" s="396"/>
      <c r="N54" s="403"/>
      <c r="T54" s="88" t="s">
        <v>3</v>
      </c>
      <c r="U54" s="88" t="s">
        <v>4</v>
      </c>
      <c r="V54" s="88" t="s">
        <v>5</v>
      </c>
      <c r="W54" s="88" t="s">
        <v>3</v>
      </c>
      <c r="X54" s="88" t="s">
        <v>4</v>
      </c>
      <c r="Y54" s="88" t="s">
        <v>5</v>
      </c>
    </row>
    <row r="55" spans="2:25" x14ac:dyDescent="0.25">
      <c r="B55" s="421"/>
      <c r="C55" s="396"/>
      <c r="D55" s="396"/>
      <c r="E55" s="396"/>
      <c r="F55" s="396"/>
      <c r="G55" s="396"/>
      <c r="H55" s="397"/>
      <c r="I55" s="396"/>
      <c r="J55" s="396"/>
      <c r="K55" s="397"/>
      <c r="L55" s="402"/>
      <c r="M55" s="396"/>
      <c r="N55" s="403"/>
      <c r="T55" s="88">
        <v>1</v>
      </c>
      <c r="U55" s="88">
        <v>0</v>
      </c>
      <c r="V55" s="88">
        <v>0</v>
      </c>
      <c r="W55" s="88">
        <v>1</v>
      </c>
      <c r="X55" s="88">
        <v>0</v>
      </c>
      <c r="Y55" s="88">
        <v>0</v>
      </c>
    </row>
    <row r="56" spans="2:25" x14ac:dyDescent="0.25">
      <c r="B56" s="421"/>
      <c r="C56" s="396"/>
      <c r="D56" s="396"/>
      <c r="E56" s="396"/>
      <c r="F56" s="396"/>
      <c r="G56" s="396"/>
      <c r="H56" s="397"/>
      <c r="I56" s="398"/>
      <c r="J56" s="398"/>
      <c r="K56" s="399"/>
      <c r="L56" s="404"/>
      <c r="M56" s="398"/>
      <c r="N56" s="405"/>
      <c r="T56" s="88">
        <v>2</v>
      </c>
      <c r="U56" s="88">
        <f>-COS(U53)</f>
        <v>0.89664103678523588</v>
      </c>
      <c r="V56" s="88">
        <f>SIN(U53)</f>
        <v>0.44275823103890155</v>
      </c>
      <c r="W56" s="88">
        <v>2</v>
      </c>
      <c r="X56" s="88">
        <f>-COS(X53)</f>
        <v>1</v>
      </c>
      <c r="Y56" s="88">
        <f>SIN(X53)</f>
        <v>1.22514845490862E-16</v>
      </c>
    </row>
    <row r="57" spans="2:25" ht="15.75" customHeight="1" x14ac:dyDescent="0.25">
      <c r="B57" s="421"/>
      <c r="C57" s="396"/>
      <c r="D57" s="396"/>
      <c r="E57" s="396"/>
      <c r="F57" s="396"/>
      <c r="G57" s="396"/>
      <c r="H57" s="397"/>
      <c r="I57" s="412" t="s">
        <v>7</v>
      </c>
      <c r="J57" s="413"/>
      <c r="K57" s="35">
        <v>1</v>
      </c>
      <c r="L57" s="437" t="s">
        <v>7</v>
      </c>
      <c r="M57" s="413"/>
      <c r="N57" s="36">
        <v>1</v>
      </c>
    </row>
    <row r="58" spans="2:25" x14ac:dyDescent="0.25">
      <c r="B58" s="421"/>
      <c r="C58" s="396"/>
      <c r="D58" s="396"/>
      <c r="E58" s="396"/>
      <c r="F58" s="396"/>
      <c r="G58" s="396"/>
      <c r="H58" s="397"/>
      <c r="I58" s="394"/>
      <c r="J58" s="394"/>
      <c r="K58" s="395"/>
      <c r="L58" s="394"/>
      <c r="M58" s="394"/>
      <c r="N58" s="401"/>
      <c r="T58" s="88" t="s">
        <v>2</v>
      </c>
      <c r="U58" s="88">
        <f>H68*PI()</f>
        <v>3.0902799735811599</v>
      </c>
    </row>
    <row r="59" spans="2:25" ht="15.75" thickBot="1" x14ac:dyDescent="0.3">
      <c r="B59" s="421"/>
      <c r="C59" s="396"/>
      <c r="D59" s="396"/>
      <c r="E59" s="396"/>
      <c r="F59" s="396"/>
      <c r="G59" s="396"/>
      <c r="H59" s="397"/>
      <c r="I59" s="440"/>
      <c r="J59" s="440"/>
      <c r="K59" s="441"/>
      <c r="L59" s="440"/>
      <c r="M59" s="440"/>
      <c r="N59" s="443"/>
      <c r="T59" s="88" t="s">
        <v>3</v>
      </c>
      <c r="U59" s="88" t="s">
        <v>4</v>
      </c>
      <c r="V59" s="88" t="s">
        <v>5</v>
      </c>
    </row>
    <row r="60" spans="2:25" ht="15.75" thickTop="1" x14ac:dyDescent="0.25">
      <c r="B60" s="418"/>
      <c r="C60" s="419"/>
      <c r="D60" s="419"/>
      <c r="E60" s="420"/>
      <c r="F60" s="425" t="s">
        <v>21</v>
      </c>
      <c r="G60" s="426"/>
      <c r="H60" s="427"/>
      <c r="I60" s="425" t="s">
        <v>22</v>
      </c>
      <c r="J60" s="426"/>
      <c r="K60" s="427"/>
      <c r="L60" s="429" t="s">
        <v>23</v>
      </c>
      <c r="M60" s="391"/>
      <c r="N60" s="392"/>
      <c r="T60" s="88">
        <v>1</v>
      </c>
      <c r="U60" s="88">
        <v>0</v>
      </c>
      <c r="V60" s="88">
        <v>0</v>
      </c>
    </row>
    <row r="61" spans="2:25" x14ac:dyDescent="0.25">
      <c r="B61" s="421"/>
      <c r="C61" s="396"/>
      <c r="D61" s="396"/>
      <c r="E61" s="397"/>
      <c r="F61" s="428"/>
      <c r="G61" s="389"/>
      <c r="H61" s="390"/>
      <c r="I61" s="428"/>
      <c r="J61" s="389"/>
      <c r="K61" s="390"/>
      <c r="L61" s="428"/>
      <c r="M61" s="389"/>
      <c r="N61" s="393"/>
      <c r="T61" s="88">
        <v>2</v>
      </c>
      <c r="U61" s="88">
        <f>-COS(U58)</f>
        <v>0.99868379326991019</v>
      </c>
      <c r="V61" s="88">
        <f>SIN(U58)</f>
        <v>5.1290165334334246E-2</v>
      </c>
    </row>
    <row r="62" spans="2:25" x14ac:dyDescent="0.25">
      <c r="B62" s="421"/>
      <c r="C62" s="396"/>
      <c r="D62" s="396"/>
      <c r="E62" s="397"/>
      <c r="F62" s="400"/>
      <c r="G62" s="394"/>
      <c r="H62" s="395"/>
      <c r="I62" s="400"/>
      <c r="J62" s="394"/>
      <c r="K62" s="395"/>
      <c r="L62" s="400"/>
      <c r="M62" s="394"/>
      <c r="N62" s="401"/>
    </row>
    <row r="63" spans="2:25" x14ac:dyDescent="0.25">
      <c r="B63" s="421"/>
      <c r="C63" s="396"/>
      <c r="D63" s="396"/>
      <c r="E63" s="397"/>
      <c r="F63" s="402"/>
      <c r="G63" s="396"/>
      <c r="H63" s="397"/>
      <c r="I63" s="402"/>
      <c r="J63" s="396"/>
      <c r="K63" s="397"/>
      <c r="L63" s="402"/>
      <c r="M63" s="396"/>
      <c r="N63" s="403"/>
    </row>
    <row r="64" spans="2:25" x14ac:dyDescent="0.25">
      <c r="B64" s="421"/>
      <c r="C64" s="396"/>
      <c r="D64" s="396"/>
      <c r="E64" s="397"/>
      <c r="F64" s="402"/>
      <c r="G64" s="396"/>
      <c r="H64" s="397"/>
      <c r="I64" s="402"/>
      <c r="J64" s="396"/>
      <c r="K64" s="397"/>
      <c r="L64" s="402"/>
      <c r="M64" s="396"/>
      <c r="N64" s="403"/>
    </row>
    <row r="65" spans="2:25" x14ac:dyDescent="0.25">
      <c r="B65" s="421"/>
      <c r="C65" s="396"/>
      <c r="D65" s="396"/>
      <c r="E65" s="397"/>
      <c r="F65" s="402"/>
      <c r="G65" s="396"/>
      <c r="H65" s="397"/>
      <c r="I65" s="402"/>
      <c r="J65" s="396"/>
      <c r="K65" s="397"/>
      <c r="L65" s="402"/>
      <c r="M65" s="396"/>
      <c r="N65" s="403"/>
    </row>
    <row r="66" spans="2:25" x14ac:dyDescent="0.25">
      <c r="B66" s="421"/>
      <c r="C66" s="396"/>
      <c r="D66" s="396"/>
      <c r="E66" s="397"/>
      <c r="F66" s="402"/>
      <c r="G66" s="396"/>
      <c r="H66" s="397"/>
      <c r="I66" s="402"/>
      <c r="J66" s="396"/>
      <c r="K66" s="397"/>
      <c r="L66" s="402"/>
      <c r="M66" s="396"/>
      <c r="N66" s="403"/>
    </row>
    <row r="67" spans="2:25" x14ac:dyDescent="0.25">
      <c r="B67" s="421"/>
      <c r="C67" s="396"/>
      <c r="D67" s="396"/>
      <c r="E67" s="397"/>
      <c r="F67" s="404"/>
      <c r="G67" s="398"/>
      <c r="H67" s="399"/>
      <c r="I67" s="404"/>
      <c r="J67" s="398"/>
      <c r="K67" s="399"/>
      <c r="L67" s="404"/>
      <c r="M67" s="398"/>
      <c r="N67" s="405"/>
    </row>
    <row r="68" spans="2:25" ht="15.75" customHeight="1" x14ac:dyDescent="0.25">
      <c r="B68" s="421"/>
      <c r="C68" s="396"/>
      <c r="D68" s="396"/>
      <c r="E68" s="397"/>
      <c r="F68" s="430" t="s">
        <v>7</v>
      </c>
      <c r="G68" s="413"/>
      <c r="H68" s="35">
        <f>'G Humana'!G6</f>
        <v>0.98366666666666669</v>
      </c>
      <c r="I68" s="412" t="s">
        <v>7</v>
      </c>
      <c r="J68" s="413"/>
      <c r="K68" s="35">
        <v>0.85399999999999998</v>
      </c>
      <c r="L68" s="412" t="s">
        <v>7</v>
      </c>
      <c r="M68" s="413"/>
      <c r="N68" s="36">
        <v>1</v>
      </c>
    </row>
    <row r="69" spans="2:25" x14ac:dyDescent="0.25">
      <c r="B69" s="421"/>
      <c r="C69" s="396"/>
      <c r="D69" s="396"/>
      <c r="E69" s="397"/>
      <c r="F69" s="400"/>
      <c r="G69" s="394"/>
      <c r="H69" s="395"/>
      <c r="I69" s="400"/>
      <c r="J69" s="394"/>
      <c r="K69" s="395"/>
      <c r="L69" s="394"/>
      <c r="M69" s="394"/>
      <c r="N69" s="401"/>
    </row>
    <row r="70" spans="2:25" ht="15.75" thickBot="1" x14ac:dyDescent="0.3">
      <c r="B70" s="422"/>
      <c r="C70" s="423"/>
      <c r="D70" s="423"/>
      <c r="E70" s="424"/>
      <c r="F70" s="431"/>
      <c r="G70" s="423"/>
      <c r="H70" s="424"/>
      <c r="I70" s="431"/>
      <c r="J70" s="423"/>
      <c r="K70" s="424"/>
      <c r="L70" s="423"/>
      <c r="M70" s="423"/>
      <c r="N70" s="432"/>
    </row>
    <row r="71" spans="2:25" ht="42" customHeight="1" thickTop="1" thickBot="1" x14ac:dyDescent="0.3">
      <c r="B71" s="376" t="s">
        <v>24</v>
      </c>
      <c r="C71" s="377"/>
      <c r="D71" s="377"/>
      <c r="E71" s="377"/>
      <c r="F71" s="377"/>
      <c r="G71" s="377"/>
      <c r="H71" s="377"/>
      <c r="I71" s="377"/>
      <c r="J71" s="377"/>
      <c r="K71" s="377"/>
      <c r="L71" s="377"/>
      <c r="M71" s="377"/>
      <c r="N71" s="378"/>
    </row>
    <row r="72" spans="2:25" ht="15.75" thickTop="1" x14ac:dyDescent="0.25">
      <c r="B72" s="34"/>
      <c r="C72" s="33"/>
      <c r="D72" s="33"/>
      <c r="E72" s="33"/>
      <c r="F72" s="33"/>
      <c r="G72" s="379" t="s">
        <v>11</v>
      </c>
      <c r="H72" s="380"/>
      <c r="I72" s="385" t="s">
        <v>25</v>
      </c>
      <c r="J72" s="386"/>
      <c r="K72" s="387"/>
      <c r="L72" s="391" t="s">
        <v>26</v>
      </c>
      <c r="M72" s="391"/>
      <c r="N72" s="392"/>
    </row>
    <row r="73" spans="2:25" x14ac:dyDescent="0.25">
      <c r="B73" s="34"/>
      <c r="C73" s="33"/>
      <c r="D73" s="33"/>
      <c r="E73" s="33"/>
      <c r="F73" s="33"/>
      <c r="G73" s="381"/>
      <c r="H73" s="382"/>
      <c r="I73" s="388"/>
      <c r="J73" s="389"/>
      <c r="K73" s="390"/>
      <c r="L73" s="389"/>
      <c r="M73" s="389"/>
      <c r="N73" s="393"/>
    </row>
    <row r="74" spans="2:25" ht="15.75" thickBot="1" x14ac:dyDescent="0.3">
      <c r="B74" s="34"/>
      <c r="C74" s="33"/>
      <c r="D74" s="33"/>
      <c r="E74" s="33"/>
      <c r="F74" s="33"/>
      <c r="G74" s="383"/>
      <c r="H74" s="384"/>
      <c r="I74" s="394"/>
      <c r="J74" s="394"/>
      <c r="K74" s="395"/>
      <c r="L74" s="400"/>
      <c r="M74" s="394"/>
      <c r="N74" s="401"/>
      <c r="P74" s="88" t="s">
        <v>2</v>
      </c>
      <c r="Q74" s="88">
        <f>G75*PI()</f>
        <v>3.0787608005179972</v>
      </c>
      <c r="T74" s="88" t="s">
        <v>2</v>
      </c>
      <c r="U74" s="88">
        <f>K80*PI()</f>
        <v>3.1415926535897931</v>
      </c>
      <c r="W74" s="88" t="s">
        <v>2</v>
      </c>
      <c r="X74" s="88">
        <f>N80*PI()</f>
        <v>3.0159289474462012</v>
      </c>
    </row>
    <row r="75" spans="2:25" x14ac:dyDescent="0.25">
      <c r="B75" s="34"/>
      <c r="C75" s="33"/>
      <c r="D75" s="33"/>
      <c r="E75" s="33"/>
      <c r="F75" s="33"/>
      <c r="G75" s="406">
        <f>(K80+N80)/2</f>
        <v>0.98</v>
      </c>
      <c r="H75" s="407"/>
      <c r="I75" s="396"/>
      <c r="J75" s="396"/>
      <c r="K75" s="397"/>
      <c r="L75" s="402"/>
      <c r="M75" s="396"/>
      <c r="N75" s="403"/>
      <c r="P75" s="88" t="s">
        <v>3</v>
      </c>
      <c r="Q75" s="88" t="s">
        <v>4</v>
      </c>
      <c r="R75" s="88" t="s">
        <v>5</v>
      </c>
      <c r="T75" s="88" t="s">
        <v>3</v>
      </c>
      <c r="U75" s="88" t="s">
        <v>4</v>
      </c>
      <c r="V75" s="88" t="s">
        <v>5</v>
      </c>
      <c r="W75" s="88" t="s">
        <v>3</v>
      </c>
      <c r="X75" s="88" t="s">
        <v>4</v>
      </c>
      <c r="Y75" s="88" t="s">
        <v>5</v>
      </c>
    </row>
    <row r="76" spans="2:25" x14ac:dyDescent="0.25">
      <c r="B76" s="34"/>
      <c r="C76" s="33"/>
      <c r="D76" s="33"/>
      <c r="E76" s="33"/>
      <c r="F76" s="33"/>
      <c r="G76" s="408"/>
      <c r="H76" s="409"/>
      <c r="I76" s="396"/>
      <c r="J76" s="396"/>
      <c r="K76" s="397"/>
      <c r="L76" s="402"/>
      <c r="M76" s="396"/>
      <c r="N76" s="403"/>
      <c r="P76" s="88">
        <v>1</v>
      </c>
      <c r="Q76" s="88">
        <v>0</v>
      </c>
      <c r="R76" s="88">
        <v>0</v>
      </c>
      <c r="T76" s="88">
        <v>1</v>
      </c>
      <c r="U76" s="88">
        <v>0</v>
      </c>
      <c r="V76" s="88">
        <v>0</v>
      </c>
      <c r="W76" s="88">
        <v>1</v>
      </c>
      <c r="X76" s="88">
        <v>0</v>
      </c>
      <c r="Y76" s="88">
        <v>0</v>
      </c>
    </row>
    <row r="77" spans="2:25" x14ac:dyDescent="0.25">
      <c r="B77" s="34"/>
      <c r="C77" s="33"/>
      <c r="D77" s="33"/>
      <c r="E77" s="33"/>
      <c r="F77" s="33"/>
      <c r="G77" s="408"/>
      <c r="H77" s="409"/>
      <c r="I77" s="396"/>
      <c r="J77" s="396"/>
      <c r="K77" s="397"/>
      <c r="L77" s="402"/>
      <c r="M77" s="396"/>
      <c r="N77" s="403"/>
      <c r="P77" s="88">
        <v>2</v>
      </c>
      <c r="Q77" s="88">
        <f>-COS(Q74)</f>
        <v>0.99802672842827156</v>
      </c>
      <c r="R77" s="88">
        <f>SIN(Q74)</f>
        <v>6.2790519529313582E-2</v>
      </c>
      <c r="T77" s="88">
        <v>2</v>
      </c>
      <c r="U77" s="88">
        <f>-COS(U74)</f>
        <v>1</v>
      </c>
      <c r="V77" s="88">
        <f>SIN(U74)</f>
        <v>1.22514845490862E-16</v>
      </c>
      <c r="W77" s="88">
        <v>2</v>
      </c>
      <c r="X77" s="88">
        <f>-COS(X74)</f>
        <v>0.99211470131447776</v>
      </c>
      <c r="Y77" s="88">
        <f>SIN(X74)</f>
        <v>0.12533323356430454</v>
      </c>
    </row>
    <row r="78" spans="2:25" x14ac:dyDescent="0.25">
      <c r="B78" s="34"/>
      <c r="C78" s="33"/>
      <c r="D78" s="33"/>
      <c r="E78" s="33"/>
      <c r="F78" s="33"/>
      <c r="G78" s="408"/>
      <c r="H78" s="409"/>
      <c r="I78" s="396"/>
      <c r="J78" s="396"/>
      <c r="K78" s="397"/>
      <c r="L78" s="402"/>
      <c r="M78" s="396"/>
      <c r="N78" s="403"/>
    </row>
    <row r="79" spans="2:25" x14ac:dyDescent="0.25">
      <c r="B79" s="34"/>
      <c r="C79" s="33"/>
      <c r="D79" s="33"/>
      <c r="E79" s="33"/>
      <c r="F79" s="33"/>
      <c r="G79" s="408"/>
      <c r="H79" s="409"/>
      <c r="I79" s="398"/>
      <c r="J79" s="398"/>
      <c r="K79" s="399"/>
      <c r="L79" s="404"/>
      <c r="M79" s="398"/>
      <c r="N79" s="405"/>
    </row>
    <row r="80" spans="2:25" ht="15.75" customHeight="1" x14ac:dyDescent="0.25">
      <c r="B80" s="34"/>
      <c r="C80" s="33"/>
      <c r="D80" s="33"/>
      <c r="E80" s="33"/>
      <c r="F80" s="33"/>
      <c r="G80" s="408"/>
      <c r="H80" s="409"/>
      <c r="I80" s="412" t="s">
        <v>7</v>
      </c>
      <c r="J80" s="413"/>
      <c r="K80" s="35">
        <v>1</v>
      </c>
      <c r="L80" s="412" t="s">
        <v>7</v>
      </c>
      <c r="M80" s="413"/>
      <c r="N80" s="36">
        <v>0.96</v>
      </c>
    </row>
    <row r="81" spans="2:14" x14ac:dyDescent="0.25">
      <c r="B81" s="34"/>
      <c r="C81" s="33"/>
      <c r="D81" s="33"/>
      <c r="E81" s="33"/>
      <c r="F81" s="33"/>
      <c r="G81" s="408"/>
      <c r="H81" s="409"/>
      <c r="I81" s="414"/>
      <c r="J81" s="368"/>
      <c r="K81" s="415"/>
      <c r="L81" s="367"/>
      <c r="M81" s="368"/>
      <c r="N81" s="369"/>
    </row>
    <row r="82" spans="2:14" ht="15.75" thickBot="1" x14ac:dyDescent="0.3">
      <c r="B82" s="41"/>
      <c r="C82" s="42"/>
      <c r="D82" s="42"/>
      <c r="E82" s="42"/>
      <c r="F82" s="42"/>
      <c r="G82" s="410"/>
      <c r="H82" s="411"/>
      <c r="I82" s="416"/>
      <c r="J82" s="371"/>
      <c r="K82" s="417"/>
      <c r="L82" s="370"/>
      <c r="M82" s="371"/>
      <c r="N82" s="372"/>
    </row>
    <row r="83" spans="2:14" ht="15.75" thickTop="1" x14ac:dyDescent="0.25"/>
  </sheetData>
  <mergeCells count="78">
    <mergeCell ref="L58:N59"/>
    <mergeCell ref="I40:K45"/>
    <mergeCell ref="L40:N45"/>
    <mergeCell ref="I46:J46"/>
    <mergeCell ref="L46:M46"/>
    <mergeCell ref="I47:K48"/>
    <mergeCell ref="L47:N48"/>
    <mergeCell ref="I24:K25"/>
    <mergeCell ref="B37:N37"/>
    <mergeCell ref="I38:K39"/>
    <mergeCell ref="L38:N39"/>
    <mergeCell ref="I17:K22"/>
    <mergeCell ref="L17:N22"/>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I69:K70"/>
    <mergeCell ref="L69:N70"/>
    <mergeCell ref="F60:H61"/>
    <mergeCell ref="F62:H67"/>
    <mergeCell ref="F68:G68"/>
    <mergeCell ref="F69:H70"/>
    <mergeCell ref="B71:N71"/>
    <mergeCell ref="G72:H74"/>
    <mergeCell ref="I72:K73"/>
    <mergeCell ref="L72:N73"/>
    <mergeCell ref="I74:K79"/>
    <mergeCell ref="L74:N79"/>
    <mergeCell ref="G75:H82"/>
    <mergeCell ref="I80:J80"/>
    <mergeCell ref="L80:M80"/>
    <mergeCell ref="I81:K82"/>
    <mergeCell ref="L81:N82"/>
  </mergeCells>
  <conditionalFormatting sqref="G6">
    <cfRule type="cellIs" dxfId="80" priority="70" operator="between">
      <formula>0.9</formula>
      <formula>1</formula>
    </cfRule>
    <cfRule type="cellIs" dxfId="79" priority="71" operator="between">
      <formula>0.75</formula>
      <formula>"89.9%"</formula>
    </cfRule>
    <cfRule type="cellIs" dxfId="78" priority="72" operator="between">
      <formula>0</formula>
      <formula>"74.9%"</formula>
    </cfRule>
  </conditionalFormatting>
  <conditionalFormatting sqref="K11">
    <cfRule type="cellIs" dxfId="77" priority="61" operator="between">
      <formula>0.9</formula>
      <formula>1</formula>
    </cfRule>
    <cfRule type="cellIs" dxfId="76" priority="62" operator="between">
      <formula>0.75</formula>
      <formula>"89.9%"</formula>
    </cfRule>
    <cfRule type="cellIs" dxfId="75" priority="63" operator="between">
      <formula>0</formula>
      <formula>"74.9%"</formula>
    </cfRule>
  </conditionalFormatting>
  <conditionalFormatting sqref="N11">
    <cfRule type="cellIs" dxfId="74" priority="58" operator="between">
      <formula>0.9</formula>
      <formula>1</formula>
    </cfRule>
    <cfRule type="cellIs" dxfId="73" priority="59" operator="between">
      <formula>0.75</formula>
      <formula>"89.9%"</formula>
    </cfRule>
    <cfRule type="cellIs" dxfId="72" priority="60" operator="between">
      <formula>0</formula>
      <formula>"74.9%"</formula>
    </cfRule>
  </conditionalFormatting>
  <conditionalFormatting sqref="K23">
    <cfRule type="cellIs" dxfId="71" priority="55" operator="between">
      <formula>0.9</formula>
      <formula>1</formula>
    </cfRule>
    <cfRule type="cellIs" dxfId="70" priority="56" operator="between">
      <formula>0.75</formula>
      <formula>"89.9%"</formula>
    </cfRule>
    <cfRule type="cellIs" dxfId="69" priority="57" operator="between">
      <formula>0</formula>
      <formula>"74.9%"</formula>
    </cfRule>
  </conditionalFormatting>
  <conditionalFormatting sqref="N23">
    <cfRule type="cellIs" dxfId="68" priority="52" operator="between">
      <formula>0.9</formula>
      <formula>1</formula>
    </cfRule>
    <cfRule type="cellIs" dxfId="67" priority="53" operator="between">
      <formula>0.75</formula>
      <formula>"89.9%"</formula>
    </cfRule>
    <cfRule type="cellIs" dxfId="66" priority="54" operator="between">
      <formula>0</formula>
      <formula>"74.9%"</formula>
    </cfRule>
  </conditionalFormatting>
  <conditionalFormatting sqref="K34">
    <cfRule type="cellIs" dxfId="65" priority="49" operator="between">
      <formula>0.9</formula>
      <formula>1</formula>
    </cfRule>
    <cfRule type="cellIs" dxfId="64" priority="50" operator="between">
      <formula>0.75</formula>
      <formula>"89.9%"</formula>
    </cfRule>
    <cfRule type="cellIs" dxfId="63" priority="51" operator="between">
      <formula>0</formula>
      <formula>"74.9%"</formula>
    </cfRule>
  </conditionalFormatting>
  <conditionalFormatting sqref="N34">
    <cfRule type="cellIs" dxfId="62" priority="46" operator="between">
      <formula>0.9</formula>
      <formula>1</formula>
    </cfRule>
    <cfRule type="cellIs" dxfId="61" priority="47" operator="between">
      <formula>0.75</formula>
      <formula>"89.9%"</formula>
    </cfRule>
    <cfRule type="cellIs" dxfId="60" priority="48" operator="between">
      <formula>0</formula>
      <formula>"74.9%"</formula>
    </cfRule>
  </conditionalFormatting>
  <conditionalFormatting sqref="G23">
    <cfRule type="cellIs" dxfId="59" priority="43" operator="between">
      <formula>0.9</formula>
      <formula>1</formula>
    </cfRule>
    <cfRule type="cellIs" dxfId="58" priority="44" operator="between">
      <formula>0.75</formula>
      <formula>"89.9%"</formula>
    </cfRule>
    <cfRule type="cellIs" dxfId="57" priority="45" operator="between">
      <formula>0</formula>
      <formula>"74.9%"</formula>
    </cfRule>
  </conditionalFormatting>
  <conditionalFormatting sqref="K46">
    <cfRule type="cellIs" dxfId="56" priority="40" operator="between">
      <formula>0.9</formula>
      <formula>1</formula>
    </cfRule>
    <cfRule type="cellIs" dxfId="55" priority="41" operator="between">
      <formula>0.75</formula>
      <formula>"89.9%"</formula>
    </cfRule>
    <cfRule type="cellIs" dxfId="54" priority="42" operator="between">
      <formula>0</formula>
      <formula>"74.9%"</formula>
    </cfRule>
  </conditionalFormatting>
  <conditionalFormatting sqref="N46">
    <cfRule type="cellIs" dxfId="53" priority="37" operator="between">
      <formula>0.9</formula>
      <formula>1</formula>
    </cfRule>
    <cfRule type="cellIs" dxfId="52" priority="38" operator="between">
      <formula>0.75</formula>
      <formula>"89.9%"</formula>
    </cfRule>
    <cfRule type="cellIs" dxfId="51" priority="39" operator="between">
      <formula>0</formula>
      <formula>"74.9%"</formula>
    </cfRule>
  </conditionalFormatting>
  <conditionalFormatting sqref="K57">
    <cfRule type="cellIs" dxfId="50" priority="34" operator="between">
      <formula>0.9</formula>
      <formula>1</formula>
    </cfRule>
    <cfRule type="cellIs" dxfId="49" priority="35" operator="between">
      <formula>0.75</formula>
      <formula>"89.9%"</formula>
    </cfRule>
    <cfRule type="cellIs" dxfId="48" priority="36" operator="between">
      <formula>0</formula>
      <formula>"74.9%"</formula>
    </cfRule>
  </conditionalFormatting>
  <conditionalFormatting sqref="N57">
    <cfRule type="cellIs" dxfId="47" priority="31" operator="between">
      <formula>0.9</formula>
      <formula>1</formula>
    </cfRule>
    <cfRule type="cellIs" dxfId="46" priority="32" operator="between">
      <formula>0.75</formula>
      <formula>"89.9%"</formula>
    </cfRule>
    <cfRule type="cellIs" dxfId="45" priority="33" operator="between">
      <formula>0</formula>
      <formula>"74.9%"</formula>
    </cfRule>
  </conditionalFormatting>
  <conditionalFormatting sqref="N68">
    <cfRule type="cellIs" dxfId="44" priority="16" operator="between">
      <formula>0.9</formula>
      <formula>1</formula>
    </cfRule>
    <cfRule type="cellIs" dxfId="43" priority="17" operator="between">
      <formula>0.75</formula>
      <formula>"89.9%"</formula>
    </cfRule>
    <cfRule type="cellIs" dxfId="42" priority="18" operator="between">
      <formula>0</formula>
      <formula>"74.9%"</formula>
    </cfRule>
  </conditionalFormatting>
  <conditionalFormatting sqref="N80">
    <cfRule type="cellIs" dxfId="41" priority="1" operator="between">
      <formula>0.9</formula>
      <formula>1</formula>
    </cfRule>
    <cfRule type="cellIs" dxfId="40" priority="2" operator="between">
      <formula>0.75</formula>
      <formula>"89.9%"</formula>
    </cfRule>
    <cfRule type="cellIs" dxfId="39" priority="3" operator="between">
      <formula>0</formula>
      <formula>"74.9%"</formula>
    </cfRule>
  </conditionalFormatting>
  <conditionalFormatting sqref="H68">
    <cfRule type="cellIs" dxfId="38" priority="13" operator="between">
      <formula>0.9</formula>
      <formula>1</formula>
    </cfRule>
    <cfRule type="cellIs" dxfId="37" priority="14" operator="between">
      <formula>0.75</formula>
      <formula>"89.9%"</formula>
    </cfRule>
    <cfRule type="cellIs" dxfId="36" priority="15" operator="between">
      <formula>0</formula>
      <formula>"74.9%"</formula>
    </cfRule>
  </conditionalFormatting>
  <conditionalFormatting sqref="G46">
    <cfRule type="cellIs" dxfId="35" priority="10" operator="between">
      <formula>0.9</formula>
      <formula>1</formula>
    </cfRule>
    <cfRule type="cellIs" dxfId="34" priority="11" operator="between">
      <formula>0.75</formula>
      <formula>"89.9%"</formula>
    </cfRule>
    <cfRule type="cellIs" dxfId="33" priority="12" operator="between">
      <formula>0</formula>
      <formula>"74.9%"</formula>
    </cfRule>
  </conditionalFormatting>
  <conditionalFormatting sqref="K68">
    <cfRule type="cellIs" dxfId="32" priority="19" operator="between">
      <formula>0.9</formula>
      <formula>1</formula>
    </cfRule>
    <cfRule type="cellIs" dxfId="31" priority="20" operator="between">
      <formula>0.75</formula>
      <formula>"89.9%"</formula>
    </cfRule>
    <cfRule type="cellIs" dxfId="30" priority="21" operator="between">
      <formula>0</formula>
      <formula>"74.9%"</formula>
    </cfRule>
  </conditionalFormatting>
  <conditionalFormatting sqref="G75">
    <cfRule type="cellIs" dxfId="29" priority="7" operator="between">
      <formula>0.9</formula>
      <formula>1</formula>
    </cfRule>
    <cfRule type="cellIs" dxfId="28" priority="8" operator="between">
      <formula>0.75</formula>
      <formula>"89.9%"</formula>
    </cfRule>
    <cfRule type="cellIs" dxfId="27" priority="9" operator="between">
      <formula>0</formula>
      <formula>"74.9%"</formula>
    </cfRule>
  </conditionalFormatting>
  <conditionalFormatting sqref="K80">
    <cfRule type="cellIs" dxfId="26" priority="4" operator="between">
      <formula>0.9</formula>
      <formula>1</formula>
    </cfRule>
    <cfRule type="cellIs" dxfId="25" priority="5" operator="between">
      <formula>0.75</formula>
      <formula>"89.9%"</formula>
    </cfRule>
    <cfRule type="cellIs" dxfId="24" priority="6" operator="between">
      <formula>0</formula>
      <formula>"74.9%"</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2TV4CCKVFCYA-1705538569-20</_dlc_DocId>
    <_dlc_DocIdUrl xmlns="81cc8fc0-8d1e-4295-8f37-5d076116407c">
      <Url>https://www.minjusticia.gov.co/programas-co/SIG/_layouts/15/DocIdRedir.aspx?ID=2TV4CCKVFCYA-1705538569-20</Url>
      <Description>2TV4CCKVFCYA-1705538569-20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8A1835-25F6-42F4-BEA6-CCB078460856}"/>
</file>

<file path=customXml/itemProps2.xml><?xml version="1.0" encoding="utf-8"?>
<ds:datastoreItem xmlns:ds="http://schemas.openxmlformats.org/officeDocument/2006/customXml" ds:itemID="{6851DE2B-B65A-4E95-9E55-7640907FDCB3}"/>
</file>

<file path=customXml/itemProps3.xml><?xml version="1.0" encoding="utf-8"?>
<ds:datastoreItem xmlns:ds="http://schemas.openxmlformats.org/officeDocument/2006/customXml" ds:itemID="{C1D96D7F-61B8-4BB5-9B63-6C167A93FFB2}"/>
</file>

<file path=customXml/itemProps4.xml><?xml version="1.0" encoding="utf-8"?>
<ds:datastoreItem xmlns:ds="http://schemas.openxmlformats.org/officeDocument/2006/customXml" ds:itemID="{75C3415A-CC0B-4237-9F15-5E89EBD6B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Inicio</vt:lpstr>
      <vt:lpstr>INTRODUCCIÓN SIG</vt:lpstr>
      <vt:lpstr>Indicadores 31 dic</vt:lpstr>
      <vt:lpstr>SIG</vt:lpstr>
      <vt:lpstr>SIG (6)</vt:lpstr>
      <vt:lpstr>SIG (5)</vt:lpstr>
      <vt:lpstr>SIG (7)</vt:lpstr>
      <vt:lpstr>SIG (8)</vt:lpstr>
      <vt:lpstr>SIG (2)</vt:lpstr>
      <vt:lpstr>Aplicación</vt:lpstr>
      <vt:lpstr>G Humana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ANDRES FERNANDO VIVEROS GUEVARA</cp:lastModifiedBy>
  <dcterms:created xsi:type="dcterms:W3CDTF">2013-11-19T14:30:35Z</dcterms:created>
  <dcterms:modified xsi:type="dcterms:W3CDTF">2014-08-19T21:49:23Z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d8de7e2b-2c1a-45f4-b94f-f7f47b46d8f9</vt:lpwstr>
  </property>
</Properties>
</file>