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harts/chart3.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externalLinks/externalLink1.xml" ContentType="application/vnd.openxmlformats-officedocument.spreadsheetml.externalLink+xml"/>
  <Override PartName="/xl/calcChain.xml" ContentType="application/vnd.openxmlformats-officedocument.spreadsheetml.calcChain+xml"/>
  <Override PartName="/xl/charts/style2.xml" ContentType="application/vnd.ms-office.chartstyle+xml"/>
  <Override PartName="/xl/charts/colors2.xml" ContentType="application/vnd.ms-office.chartcolorstyle+xml"/>
  <Override PartName="/xl/charts/style1.xml" ContentType="application/vnd.ms-office.chartstyle+xml"/>
  <Override PartName="/xl/charts/colors1.xml" ContentType="application/vnd.ms-office.chartcolorsty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60" windowWidth="20730" windowHeight="8475"/>
  </bookViews>
  <sheets>
    <sheet name="Consolidado" sheetId="6" r:id="rId1"/>
    <sheet name="Resultados" sheetId="3" r:id="rId2"/>
    <sheet name="Grafica" sheetId="7" r:id="rId3"/>
    <sheet name="Hoja2" sheetId="9" r:id="rId4"/>
  </sheets>
  <externalReferences>
    <externalReference r:id="rId5"/>
  </externalReferences>
  <definedNames>
    <definedName name="_xlnm._FilterDatabase" localSheetId="0" hidden="1">Consolidado!#REF!</definedName>
    <definedName name="_xlnm._FilterDatabase" localSheetId="1" hidden="1">Resultados!$A$3:$L$94</definedName>
  </definedNames>
  <calcPr calcId="145621"/>
</workbook>
</file>

<file path=xl/calcChain.xml><?xml version="1.0" encoding="utf-8"?>
<calcChain xmlns="http://schemas.openxmlformats.org/spreadsheetml/2006/main">
  <c r="K34" i="3" l="1"/>
  <c r="L34" i="3" s="1"/>
  <c r="I34" i="3"/>
  <c r="H5" i="3" l="1"/>
  <c r="H4" i="3"/>
  <c r="I16" i="3"/>
  <c r="J16" i="3" s="1"/>
  <c r="I23" i="3"/>
  <c r="J23" i="3" s="1"/>
  <c r="I29" i="3"/>
  <c r="J29" i="3" s="1"/>
  <c r="I30" i="3"/>
  <c r="J30" i="3" s="1"/>
  <c r="I32" i="3"/>
  <c r="J32" i="3" s="1"/>
  <c r="I33" i="3"/>
  <c r="J33" i="3" s="1"/>
  <c r="I35" i="3"/>
  <c r="J35" i="3" s="1"/>
  <c r="I36" i="3"/>
  <c r="J36" i="3" s="1"/>
  <c r="I40" i="3"/>
  <c r="J40" i="3" s="1"/>
  <c r="H8" i="3"/>
  <c r="H13" i="3"/>
  <c r="H15" i="3"/>
  <c r="H24" i="3"/>
  <c r="H37" i="3"/>
  <c r="H7" i="3"/>
  <c r="H87" i="3"/>
  <c r="H89" i="3"/>
  <c r="H91" i="3"/>
  <c r="H93" i="3"/>
  <c r="H86" i="3"/>
  <c r="I73" i="3"/>
  <c r="J73" i="3" s="1"/>
  <c r="I74" i="3"/>
  <c r="J74" i="3" s="1"/>
  <c r="I76" i="3"/>
  <c r="J76" i="3" s="1"/>
  <c r="I81" i="3"/>
  <c r="J81" i="3" s="1"/>
  <c r="I83" i="3"/>
  <c r="J83" i="3" s="1"/>
  <c r="I85" i="3"/>
  <c r="J85" i="3" s="1"/>
  <c r="H77" i="3"/>
  <c r="H72" i="3"/>
  <c r="H53" i="3"/>
  <c r="H51" i="3"/>
  <c r="K9" i="9"/>
  <c r="L9" i="9" s="1"/>
  <c r="H9" i="9"/>
  <c r="K10" i="9"/>
  <c r="H10" i="9"/>
  <c r="L10" i="9"/>
  <c r="M10" i="9" s="1"/>
  <c r="K11" i="9"/>
  <c r="H11" i="9"/>
  <c r="L11" i="9"/>
  <c r="K12" i="9"/>
  <c r="L12" i="9" s="1"/>
  <c r="H12" i="9"/>
  <c r="K14" i="9"/>
  <c r="L14" i="9" s="1"/>
  <c r="H14" i="9"/>
  <c r="K16" i="9"/>
  <c r="L16" i="9" s="1"/>
  <c r="H16" i="9"/>
  <c r="K17" i="9"/>
  <c r="L17" i="9" s="1"/>
  <c r="H17" i="9"/>
  <c r="K18" i="9"/>
  <c r="H18" i="9"/>
  <c r="L18" i="9"/>
  <c r="K19" i="9"/>
  <c r="H19" i="9"/>
  <c r="L19" i="9"/>
  <c r="K20" i="9"/>
  <c r="L20" i="9" s="1"/>
  <c r="H20" i="9"/>
  <c r="K21" i="9"/>
  <c r="L21" i="9" s="1"/>
  <c r="H21" i="9"/>
  <c r="K22" i="9"/>
  <c r="H22" i="9"/>
  <c r="L22" i="9"/>
  <c r="M22" i="9" s="1"/>
  <c r="K23" i="9"/>
  <c r="H23" i="9"/>
  <c r="L23" i="9"/>
  <c r="L15" i="9"/>
  <c r="K15" i="9" s="1"/>
  <c r="K25" i="9"/>
  <c r="H25" i="9"/>
  <c r="L25" i="9"/>
  <c r="K26" i="9"/>
  <c r="L26" i="9" s="1"/>
  <c r="M26" i="9" s="1"/>
  <c r="H26" i="9"/>
  <c r="K27" i="9"/>
  <c r="L27" i="9" s="1"/>
  <c r="M27" i="9" s="1"/>
  <c r="H27" i="9"/>
  <c r="K28" i="9"/>
  <c r="H28" i="9"/>
  <c r="L28" i="9"/>
  <c r="K29" i="9"/>
  <c r="H29" i="9"/>
  <c r="L29" i="9"/>
  <c r="M29" i="9" s="1"/>
  <c r="K30" i="9"/>
  <c r="L30" i="9" s="1"/>
  <c r="H30" i="9"/>
  <c r="K31" i="9"/>
  <c r="L31" i="9" s="1"/>
  <c r="M31" i="9" s="1"/>
  <c r="H31" i="9"/>
  <c r="K32" i="9"/>
  <c r="H32" i="9"/>
  <c r="L32" i="9"/>
  <c r="K33" i="9"/>
  <c r="H33" i="9"/>
  <c r="L33" i="9"/>
  <c r="M33" i="9" s="1"/>
  <c r="K34" i="9"/>
  <c r="L34" i="9" s="1"/>
  <c r="M34" i="9" s="1"/>
  <c r="H34" i="9"/>
  <c r="K35" i="9"/>
  <c r="L35" i="9" s="1"/>
  <c r="H35" i="9"/>
  <c r="K36" i="9"/>
  <c r="H36" i="9"/>
  <c r="L36" i="9"/>
  <c r="K38" i="9"/>
  <c r="H38" i="9"/>
  <c r="L38" i="9"/>
  <c r="K39" i="9"/>
  <c r="H39" i="9"/>
  <c r="L39" i="9"/>
  <c r="K40" i="9"/>
  <c r="L40" i="9" s="1"/>
  <c r="M40" i="9" s="1"/>
  <c r="H40" i="9"/>
  <c r="I9" i="9"/>
  <c r="J9" i="9" s="1"/>
  <c r="I10" i="9"/>
  <c r="J10" i="9"/>
  <c r="I11" i="9"/>
  <c r="J11" i="9" s="1"/>
  <c r="I12" i="9"/>
  <c r="J12" i="9"/>
  <c r="M12" i="9" s="1"/>
  <c r="I14" i="9"/>
  <c r="J14" i="9"/>
  <c r="J13" i="9"/>
  <c r="I13" i="9" s="1"/>
  <c r="I16" i="9"/>
  <c r="J16" i="9" s="1"/>
  <c r="I17" i="9"/>
  <c r="J17" i="9"/>
  <c r="I18" i="9"/>
  <c r="J18" i="9" s="1"/>
  <c r="M18" i="9" s="1"/>
  <c r="I19" i="9"/>
  <c r="J19" i="9"/>
  <c r="I20" i="9"/>
  <c r="J20" i="9" s="1"/>
  <c r="I21" i="9"/>
  <c r="J21" i="9"/>
  <c r="I22" i="9"/>
  <c r="J22" i="9" s="1"/>
  <c r="I23" i="9"/>
  <c r="J23" i="9"/>
  <c r="M23" i="9" s="1"/>
  <c r="I25" i="9"/>
  <c r="J25" i="9"/>
  <c r="I26" i="9"/>
  <c r="J26" i="9" s="1"/>
  <c r="I27" i="9"/>
  <c r="J27" i="9"/>
  <c r="I28" i="9"/>
  <c r="J28" i="9" s="1"/>
  <c r="I29" i="9"/>
  <c r="J29" i="9"/>
  <c r="I30" i="9"/>
  <c r="J30" i="9" s="1"/>
  <c r="M30" i="9" s="1"/>
  <c r="I31" i="9"/>
  <c r="J31" i="9"/>
  <c r="I32" i="9"/>
  <c r="J32" i="9" s="1"/>
  <c r="I33" i="9"/>
  <c r="J33" i="9"/>
  <c r="I34" i="9"/>
  <c r="J34" i="9" s="1"/>
  <c r="I35" i="9"/>
  <c r="J35" i="9"/>
  <c r="I36" i="9"/>
  <c r="J36" i="9" s="1"/>
  <c r="I38" i="9"/>
  <c r="J38" i="9"/>
  <c r="I39" i="9"/>
  <c r="J39" i="9" s="1"/>
  <c r="M39" i="9" s="1"/>
  <c r="I40" i="9"/>
  <c r="J40" i="9"/>
  <c r="B7" i="3"/>
  <c r="H64" i="3"/>
  <c r="H57" i="3"/>
  <c r="K49" i="3"/>
  <c r="K58" i="3"/>
  <c r="K61" i="3"/>
  <c r="K62" i="3"/>
  <c r="K63" i="3"/>
  <c r="L63" i="3" s="1"/>
  <c r="K69" i="3"/>
  <c r="K70" i="3"/>
  <c r="L70" i="3" s="1"/>
  <c r="K71" i="3"/>
  <c r="K73" i="3"/>
  <c r="K74" i="3"/>
  <c r="K76" i="3"/>
  <c r="K81" i="3"/>
  <c r="K82" i="3"/>
  <c r="K85" i="3"/>
  <c r="I45" i="3"/>
  <c r="J45" i="3" s="1"/>
  <c r="J44" i="3" s="1"/>
  <c r="I44" i="3" s="1"/>
  <c r="I58" i="3"/>
  <c r="J58" i="3" s="1"/>
  <c r="I61" i="3"/>
  <c r="J61" i="3" s="1"/>
  <c r="I65" i="3"/>
  <c r="J65" i="3" s="1"/>
  <c r="I67" i="3"/>
  <c r="J67" i="3" s="1"/>
  <c r="H15" i="9"/>
  <c r="H13" i="9"/>
  <c r="H8" i="9"/>
  <c r="H24" i="9"/>
  <c r="H37" i="9"/>
  <c r="H7" i="9"/>
  <c r="H6" i="9"/>
  <c r="H5" i="9"/>
  <c r="H4" i="9"/>
  <c r="K94" i="9"/>
  <c r="L94" i="9" s="1"/>
  <c r="L93" i="9" s="1"/>
  <c r="K93" i="9" s="1"/>
  <c r="H94" i="9"/>
  <c r="I94" i="9"/>
  <c r="J94" i="9"/>
  <c r="J93" i="9" s="1"/>
  <c r="H93" i="9"/>
  <c r="C93" i="9"/>
  <c r="K92" i="9"/>
  <c r="I92" i="9"/>
  <c r="H92" i="9"/>
  <c r="C91" i="9"/>
  <c r="K90" i="9"/>
  <c r="H90" i="9"/>
  <c r="L90" i="9"/>
  <c r="L89" i="9"/>
  <c r="K89" i="9" s="1"/>
  <c r="H89" i="9"/>
  <c r="I90" i="9"/>
  <c r="J90" i="9" s="1"/>
  <c r="J89" i="9" s="1"/>
  <c r="I89" i="9" s="1"/>
  <c r="C89" i="9"/>
  <c r="K88" i="9"/>
  <c r="I88" i="9"/>
  <c r="H88" i="9"/>
  <c r="C87" i="9"/>
  <c r="B86" i="9"/>
  <c r="K85" i="9"/>
  <c r="I85" i="9"/>
  <c r="J85" i="9" s="1"/>
  <c r="H85" i="9"/>
  <c r="B50" i="9"/>
  <c r="B77" i="9"/>
  <c r="B85" i="9"/>
  <c r="D85" i="9"/>
  <c r="K84" i="9"/>
  <c r="I84" i="9"/>
  <c r="H84" i="9"/>
  <c r="B84" i="9"/>
  <c r="D84" i="9"/>
  <c r="K83" i="9"/>
  <c r="L83" i="9" s="1"/>
  <c r="M83" i="9" s="1"/>
  <c r="I83" i="9"/>
  <c r="J83" i="9" s="1"/>
  <c r="H83" i="9"/>
  <c r="B83" i="9"/>
  <c r="D83" i="9"/>
  <c r="K82" i="9"/>
  <c r="I82" i="9"/>
  <c r="H82" i="9"/>
  <c r="B82" i="9"/>
  <c r="D82" i="9"/>
  <c r="K81" i="9"/>
  <c r="I81" i="9"/>
  <c r="J81" i="9" s="1"/>
  <c r="H81" i="9"/>
  <c r="K80" i="9"/>
  <c r="I80" i="9"/>
  <c r="J80" i="9" s="1"/>
  <c r="H80" i="9"/>
  <c r="K79" i="9"/>
  <c r="I79" i="9"/>
  <c r="J79" i="9" s="1"/>
  <c r="H79" i="9"/>
  <c r="L79" i="9"/>
  <c r="B79" i="9"/>
  <c r="D79" i="9"/>
  <c r="K78" i="9"/>
  <c r="I78" i="9"/>
  <c r="H78" i="9"/>
  <c r="B78" i="9"/>
  <c r="D78" i="9"/>
  <c r="H77" i="9"/>
  <c r="C77" i="9"/>
  <c r="K76" i="9"/>
  <c r="L76" i="9" s="1"/>
  <c r="H76" i="9"/>
  <c r="I76" i="9"/>
  <c r="D76" i="9"/>
  <c r="K75" i="9"/>
  <c r="I75" i="9"/>
  <c r="H75" i="9"/>
  <c r="J75" i="9"/>
  <c r="M75" i="9" s="1"/>
  <c r="K74" i="9"/>
  <c r="I74" i="9"/>
  <c r="H74" i="9"/>
  <c r="K73" i="9"/>
  <c r="L73" i="9" s="1"/>
  <c r="M73" i="9" s="1"/>
  <c r="I73" i="9"/>
  <c r="H73" i="9"/>
  <c r="C72" i="9"/>
  <c r="K71" i="9"/>
  <c r="L71" i="9" s="1"/>
  <c r="M71" i="9" s="1"/>
  <c r="H71" i="9"/>
  <c r="I71" i="9"/>
  <c r="J71" i="9" s="1"/>
  <c r="D71" i="9"/>
  <c r="K70" i="9"/>
  <c r="I70" i="9"/>
  <c r="H70" i="9"/>
  <c r="J70" i="9"/>
  <c r="M70" i="9" s="1"/>
  <c r="D70" i="9"/>
  <c r="K69" i="9"/>
  <c r="H69" i="9"/>
  <c r="L69" i="9"/>
  <c r="I69" i="9"/>
  <c r="J69" i="9"/>
  <c r="D69" i="9"/>
  <c r="K68" i="9"/>
  <c r="L68" i="9" s="1"/>
  <c r="M68" i="9" s="1"/>
  <c r="I68" i="9"/>
  <c r="H68" i="9"/>
  <c r="J68" i="9"/>
  <c r="D68" i="9"/>
  <c r="K67" i="9"/>
  <c r="H67" i="9"/>
  <c r="L67" i="9"/>
  <c r="I67" i="9"/>
  <c r="J67" i="9" s="1"/>
  <c r="D67" i="9"/>
  <c r="K66" i="9"/>
  <c r="I66" i="9"/>
  <c r="H66" i="9"/>
  <c r="D66" i="9"/>
  <c r="K65" i="9"/>
  <c r="H65" i="9"/>
  <c r="L65" i="9"/>
  <c r="I65" i="9"/>
  <c r="J65" i="9"/>
  <c r="C64" i="9"/>
  <c r="B64" i="9"/>
  <c r="B65" i="9"/>
  <c r="D65" i="9"/>
  <c r="K63" i="9"/>
  <c r="I63" i="9"/>
  <c r="J63" i="9" s="1"/>
  <c r="H63" i="9"/>
  <c r="D63" i="9"/>
  <c r="K62" i="9"/>
  <c r="L62" i="9" s="1"/>
  <c r="H62" i="9"/>
  <c r="I62" i="9"/>
  <c r="J62" i="9"/>
  <c r="D62" i="9"/>
  <c r="K61" i="9"/>
  <c r="I61" i="9"/>
  <c r="H61" i="9"/>
  <c r="K60" i="9"/>
  <c r="L60" i="9" s="1"/>
  <c r="H60" i="9"/>
  <c r="I60" i="9"/>
  <c r="J60" i="9"/>
  <c r="D60" i="9"/>
  <c r="K59" i="9"/>
  <c r="H59" i="9"/>
  <c r="L59" i="9"/>
  <c r="M59" i="9"/>
  <c r="I59" i="9"/>
  <c r="D59" i="9"/>
  <c r="K58" i="9"/>
  <c r="L58" i="9" s="1"/>
  <c r="M58" i="9" s="1"/>
  <c r="I58" i="9"/>
  <c r="H58" i="9"/>
  <c r="D58" i="9"/>
  <c r="C57" i="9"/>
  <c r="B57" i="9"/>
  <c r="B61" i="9"/>
  <c r="D61" i="9"/>
  <c r="K56" i="9"/>
  <c r="L56" i="9" s="1"/>
  <c r="I56" i="9"/>
  <c r="J56" i="9" s="1"/>
  <c r="H56" i="9"/>
  <c r="B53" i="9"/>
  <c r="B56" i="9"/>
  <c r="D56" i="9"/>
  <c r="K55" i="9"/>
  <c r="I55" i="9"/>
  <c r="J55" i="9" s="1"/>
  <c r="H55" i="9"/>
  <c r="B55" i="9"/>
  <c r="D55" i="9"/>
  <c r="K54" i="9"/>
  <c r="L54" i="9" s="1"/>
  <c r="H54" i="9"/>
  <c r="I54" i="9"/>
  <c r="J54" i="9"/>
  <c r="B54" i="9"/>
  <c r="D54" i="9"/>
  <c r="H53" i="9"/>
  <c r="C53" i="9"/>
  <c r="K52" i="9"/>
  <c r="H52" i="9"/>
  <c r="L52" i="9"/>
  <c r="H51" i="9"/>
  <c r="I52" i="9"/>
  <c r="J52" i="9" s="1"/>
  <c r="J51" i="9" s="1"/>
  <c r="I51" i="9" s="1"/>
  <c r="B51" i="9"/>
  <c r="B52" i="9"/>
  <c r="D52" i="9"/>
  <c r="C51" i="9"/>
  <c r="D51" i="9"/>
  <c r="B81" i="9"/>
  <c r="D81" i="9"/>
  <c r="K49" i="9"/>
  <c r="L49" i="9" s="1"/>
  <c r="H49" i="9"/>
  <c r="H48" i="9"/>
  <c r="I49" i="9"/>
  <c r="C48" i="9"/>
  <c r="B41" i="9"/>
  <c r="B48" i="9"/>
  <c r="B49" i="9"/>
  <c r="D49" i="9"/>
  <c r="K47" i="9"/>
  <c r="L47" i="9" s="1"/>
  <c r="I47" i="9"/>
  <c r="J47" i="9" s="1"/>
  <c r="J46" i="9" s="1"/>
  <c r="I46" i="9" s="1"/>
  <c r="H47" i="9"/>
  <c r="C46" i="9"/>
  <c r="K45" i="9"/>
  <c r="H45" i="9"/>
  <c r="L45" i="9"/>
  <c r="M45" i="9" s="1"/>
  <c r="I45" i="9"/>
  <c r="J45" i="9" s="1"/>
  <c r="J44" i="9" s="1"/>
  <c r="H44" i="9"/>
  <c r="I44" i="9"/>
  <c r="C44" i="9"/>
  <c r="K43" i="9"/>
  <c r="I43" i="9"/>
  <c r="J43" i="9" s="1"/>
  <c r="J42" i="9" s="1"/>
  <c r="H43" i="9"/>
  <c r="H42" i="9"/>
  <c r="C42" i="9"/>
  <c r="C37" i="9"/>
  <c r="C24" i="9"/>
  <c r="D18" i="9"/>
  <c r="C15" i="9"/>
  <c r="C13" i="9"/>
  <c r="D10" i="9"/>
  <c r="C8" i="9"/>
  <c r="B7" i="9"/>
  <c r="K6" i="9"/>
  <c r="L6" i="9" s="1"/>
  <c r="L5" i="9"/>
  <c r="L4" i="9" s="1"/>
  <c r="K5" i="9"/>
  <c r="I6" i="9"/>
  <c r="J6" i="9" s="1"/>
  <c r="J5" i="9" s="1"/>
  <c r="C5" i="9"/>
  <c r="C4" i="9"/>
  <c r="B4" i="9"/>
  <c r="D4" i="9"/>
  <c r="J76" i="9"/>
  <c r="J61" i="9"/>
  <c r="J78" i="9"/>
  <c r="M69" i="9"/>
  <c r="M60" i="9"/>
  <c r="J49" i="9"/>
  <c r="J48" i="9" s="1"/>
  <c r="I48" i="9" s="1"/>
  <c r="L70" i="9"/>
  <c r="J74" i="9"/>
  <c r="J82" i="9"/>
  <c r="L55" i="9"/>
  <c r="M62" i="9"/>
  <c r="L75" i="9"/>
  <c r="J84" i="9"/>
  <c r="M84" i="9" s="1"/>
  <c r="L85" i="9"/>
  <c r="M85" i="9" s="1"/>
  <c r="J92" i="9"/>
  <c r="J91" i="9"/>
  <c r="I91" i="9" s="1"/>
  <c r="H91" i="9"/>
  <c r="M94" i="9"/>
  <c r="M17" i="9"/>
  <c r="M35" i="9"/>
  <c r="L43" i="9"/>
  <c r="L42" i="9"/>
  <c r="K42" i="9" s="1"/>
  <c r="J73" i="9"/>
  <c r="H72" i="9"/>
  <c r="L81" i="9"/>
  <c r="J88" i="9"/>
  <c r="J87" i="9"/>
  <c r="J86" i="9" s="1"/>
  <c r="I86" i="9" s="1"/>
  <c r="B37" i="9"/>
  <c r="D37" i="9"/>
  <c r="B15" i="9"/>
  <c r="B8" i="9"/>
  <c r="B13" i="9"/>
  <c r="B24" i="9"/>
  <c r="D15" i="9"/>
  <c r="C7" i="9"/>
  <c r="M32" i="9"/>
  <c r="H46" i="9"/>
  <c r="L63" i="9"/>
  <c r="L88" i="9"/>
  <c r="L87" i="9" s="1"/>
  <c r="K87" i="9" s="1"/>
  <c r="L92" i="9"/>
  <c r="M92" i="9" s="1"/>
  <c r="B5" i="9"/>
  <c r="B6" i="9"/>
  <c r="D6" i="9"/>
  <c r="M11" i="9"/>
  <c r="B42" i="9"/>
  <c r="B43" i="9"/>
  <c r="D43" i="9"/>
  <c r="B46" i="9"/>
  <c r="B47" i="9"/>
  <c r="D47" i="9"/>
  <c r="C41" i="9"/>
  <c r="L74" i="9"/>
  <c r="D24" i="9"/>
  <c r="D41" i="9"/>
  <c r="B44" i="9"/>
  <c r="D48" i="9"/>
  <c r="D57" i="9"/>
  <c r="M76" i="9"/>
  <c r="B91" i="9"/>
  <c r="B92" i="9"/>
  <c r="D92" i="9"/>
  <c r="B87" i="9"/>
  <c r="B88" i="9"/>
  <c r="D88" i="9"/>
  <c r="B89" i="9"/>
  <c r="B93" i="9"/>
  <c r="H87" i="9"/>
  <c r="H86" i="9"/>
  <c r="M93" i="9"/>
  <c r="I93" i="9"/>
  <c r="M19" i="9"/>
  <c r="L44" i="9"/>
  <c r="D53" i="9"/>
  <c r="C50" i="9"/>
  <c r="D50" i="9"/>
  <c r="D77" i="9"/>
  <c r="B80" i="9"/>
  <c r="D80" i="9"/>
  <c r="M56" i="9"/>
  <c r="H57" i="9"/>
  <c r="L61" i="9"/>
  <c r="M61" i="9"/>
  <c r="H64" i="9"/>
  <c r="L66" i="9"/>
  <c r="L78" i="9"/>
  <c r="L80" i="9"/>
  <c r="M80" i="9" s="1"/>
  <c r="L82" i="9"/>
  <c r="M82" i="9" s="1"/>
  <c r="L84" i="9"/>
  <c r="C86" i="9"/>
  <c r="D86" i="9"/>
  <c r="M36" i="9"/>
  <c r="H41" i="9"/>
  <c r="D64" i="9"/>
  <c r="J66" i="9"/>
  <c r="M66" i="9" s="1"/>
  <c r="D91" i="9"/>
  <c r="B72" i="9"/>
  <c r="M43" i="9"/>
  <c r="M74" i="9"/>
  <c r="B14" i="9"/>
  <c r="D14" i="9"/>
  <c r="D13" i="9"/>
  <c r="H50" i="9"/>
  <c r="D87" i="9"/>
  <c r="B74" i="9"/>
  <c r="D74" i="9"/>
  <c r="B75" i="9"/>
  <c r="D75" i="9"/>
  <c r="B73" i="9"/>
  <c r="D73" i="9"/>
  <c r="D72" i="9"/>
  <c r="B90" i="9"/>
  <c r="D90" i="9"/>
  <c r="D89" i="9"/>
  <c r="D42" i="9"/>
  <c r="L72" i="9"/>
  <c r="K72" i="9" s="1"/>
  <c r="D5" i="9"/>
  <c r="B36" i="9"/>
  <c r="D36" i="9"/>
  <c r="B35" i="9"/>
  <c r="D35" i="9"/>
  <c r="B34" i="9"/>
  <c r="D34" i="9"/>
  <c r="B33" i="9"/>
  <c r="D33" i="9"/>
  <c r="B32" i="9"/>
  <c r="D32" i="9"/>
  <c r="B31" i="9"/>
  <c r="D31" i="9"/>
  <c r="B30" i="9"/>
  <c r="D30" i="9"/>
  <c r="B26" i="9"/>
  <c r="D26" i="9"/>
  <c r="B27" i="9"/>
  <c r="D27" i="9"/>
  <c r="B28" i="9"/>
  <c r="D28" i="9"/>
  <c r="B29" i="9"/>
  <c r="D29" i="9"/>
  <c r="B25" i="9"/>
  <c r="D25" i="9"/>
  <c r="B20" i="9"/>
  <c r="D20" i="9"/>
  <c r="B19" i="9"/>
  <c r="D19" i="9"/>
  <c r="B22" i="9"/>
  <c r="D22" i="9"/>
  <c r="B23" i="9"/>
  <c r="D23" i="9"/>
  <c r="B16" i="9"/>
  <c r="D16" i="9"/>
  <c r="B17" i="9"/>
  <c r="D17" i="9"/>
  <c r="M9" i="9"/>
  <c r="B40" i="9"/>
  <c r="D40" i="9"/>
  <c r="B38" i="9"/>
  <c r="D38" i="9"/>
  <c r="B39" i="9"/>
  <c r="D39" i="9"/>
  <c r="M90" i="9"/>
  <c r="L57" i="9"/>
  <c r="D46" i="9"/>
  <c r="H2" i="9"/>
  <c r="B9" i="9"/>
  <c r="D9" i="9"/>
  <c r="B12" i="9"/>
  <c r="D12" i="9"/>
  <c r="D8" i="9"/>
  <c r="B11" i="9"/>
  <c r="D11" i="9"/>
  <c r="L46" i="9"/>
  <c r="B94" i="9"/>
  <c r="D94" i="9"/>
  <c r="D93" i="9"/>
  <c r="B45" i="9"/>
  <c r="D45" i="9"/>
  <c r="D44" i="9"/>
  <c r="M25" i="9"/>
  <c r="M88" i="9"/>
  <c r="C2" i="9"/>
  <c r="D7" i="9"/>
  <c r="M87" i="9"/>
  <c r="M89" i="9"/>
  <c r="D58" i="3"/>
  <c r="H50" i="3"/>
  <c r="H48" i="3"/>
  <c r="H46" i="3"/>
  <c r="H44" i="3"/>
  <c r="H42" i="3"/>
  <c r="C93" i="3"/>
  <c r="C91" i="3"/>
  <c r="C89" i="3"/>
  <c r="C87" i="3"/>
  <c r="C53" i="3"/>
  <c r="C51" i="3"/>
  <c r="C48" i="3"/>
  <c r="C46" i="3"/>
  <c r="C44" i="3"/>
  <c r="C42" i="3"/>
  <c r="C37" i="3"/>
  <c r="C13" i="3"/>
  <c r="C5" i="3"/>
  <c r="C4" i="3"/>
  <c r="C15" i="3"/>
  <c r="C8" i="3"/>
  <c r="C57" i="3"/>
  <c r="B13" i="3"/>
  <c r="B14" i="3"/>
  <c r="B86" i="3"/>
  <c r="B93" i="3"/>
  <c r="B94" i="3"/>
  <c r="D94" i="3"/>
  <c r="B41" i="3"/>
  <c r="B42" i="3"/>
  <c r="B43" i="3"/>
  <c r="D43" i="3"/>
  <c r="B4" i="3"/>
  <c r="B5" i="3"/>
  <c r="B6" i="3"/>
  <c r="B50" i="3"/>
  <c r="B77" i="3"/>
  <c r="B81" i="3"/>
  <c r="D81" i="3"/>
  <c r="B48" i="3"/>
  <c r="B49" i="3"/>
  <c r="D49" i="3"/>
  <c r="D63" i="3"/>
  <c r="D59" i="3"/>
  <c r="D62" i="3"/>
  <c r="D61" i="3"/>
  <c r="D71" i="3"/>
  <c r="C77" i="3"/>
  <c r="C24" i="3"/>
  <c r="C72" i="3"/>
  <c r="C64" i="3"/>
  <c r="H41" i="3"/>
  <c r="B44" i="3"/>
  <c r="B45" i="3"/>
  <c r="D45" i="3"/>
  <c r="B46" i="3"/>
  <c r="D46" i="3"/>
  <c r="B15" i="3"/>
  <c r="B64" i="3"/>
  <c r="B69" i="3"/>
  <c r="D69" i="3"/>
  <c r="B87" i="3"/>
  <c r="B88" i="3"/>
  <c r="D88" i="3"/>
  <c r="B24" i="3"/>
  <c r="B28" i="3"/>
  <c r="D28" i="3"/>
  <c r="B57" i="3"/>
  <c r="B60" i="3"/>
  <c r="D60" i="3"/>
  <c r="B53" i="3"/>
  <c r="B54" i="3"/>
  <c r="D54" i="3"/>
  <c r="B37" i="3"/>
  <c r="B38" i="3"/>
  <c r="D38" i="3"/>
  <c r="B91" i="3"/>
  <c r="B92" i="3"/>
  <c r="D92" i="3"/>
  <c r="B51" i="3"/>
  <c r="B52" i="3"/>
  <c r="D52" i="3"/>
  <c r="B72" i="3"/>
  <c r="B89" i="3"/>
  <c r="B90" i="3"/>
  <c r="D90" i="3"/>
  <c r="B8" i="3"/>
  <c r="D9" i="3"/>
  <c r="D4" i="3"/>
  <c r="D13" i="3"/>
  <c r="B85" i="3"/>
  <c r="D85" i="3"/>
  <c r="B78" i="3"/>
  <c r="D78" i="3"/>
  <c r="D77" i="3"/>
  <c r="B80" i="3"/>
  <c r="D80" i="3"/>
  <c r="D5" i="3"/>
  <c r="D48" i="3"/>
  <c r="B83" i="3"/>
  <c r="D83" i="3"/>
  <c r="D6" i="3"/>
  <c r="D14" i="3"/>
  <c r="D93" i="3"/>
  <c r="C41" i="3"/>
  <c r="D41" i="3"/>
  <c r="D42" i="3"/>
  <c r="C86" i="3"/>
  <c r="D86" i="3"/>
  <c r="C7" i="3"/>
  <c r="D7" i="3"/>
  <c r="C50" i="3"/>
  <c r="D50" i="3"/>
  <c r="B84" i="3"/>
  <c r="D84" i="3"/>
  <c r="B79" i="3"/>
  <c r="D79" i="3"/>
  <c r="B82" i="3"/>
  <c r="D82" i="3"/>
  <c r="D44" i="3"/>
  <c r="B30" i="3"/>
  <c r="D30" i="3"/>
  <c r="B35" i="3"/>
  <c r="D35" i="3"/>
  <c r="B27" i="3"/>
  <c r="D27" i="3"/>
  <c r="D91" i="3"/>
  <c r="B31" i="3"/>
  <c r="D31" i="3"/>
  <c r="B73" i="3"/>
  <c r="D73" i="3"/>
  <c r="B66" i="3"/>
  <c r="D66" i="3"/>
  <c r="B65" i="3"/>
  <c r="D65" i="3"/>
  <c r="B19" i="3"/>
  <c r="D19" i="3"/>
  <c r="B23" i="3"/>
  <c r="D23" i="3"/>
  <c r="B20" i="3"/>
  <c r="D20" i="3"/>
  <c r="B17" i="3"/>
  <c r="D17" i="3"/>
  <c r="B21" i="3"/>
  <c r="D21" i="3"/>
  <c r="B16" i="3"/>
  <c r="D16" i="3"/>
  <c r="B18" i="3"/>
  <c r="D18" i="3"/>
  <c r="B22" i="3"/>
  <c r="D22" i="3"/>
  <c r="B36" i="3"/>
  <c r="D36" i="3"/>
  <c r="D11" i="3"/>
  <c r="B26" i="3"/>
  <c r="D26" i="3"/>
  <c r="B29" i="3"/>
  <c r="D29" i="3"/>
  <c r="B33" i="3"/>
  <c r="D33" i="3"/>
  <c r="B32" i="3"/>
  <c r="D32" i="3"/>
  <c r="D8" i="3"/>
  <c r="D15" i="3"/>
  <c r="D10" i="3"/>
  <c r="D12" i="3"/>
  <c r="B68" i="3"/>
  <c r="D68" i="3"/>
  <c r="B47" i="3"/>
  <c r="D47" i="3"/>
  <c r="D64" i="3"/>
  <c r="B76" i="3"/>
  <c r="D76" i="3"/>
  <c r="D87" i="3"/>
  <c r="B67" i="3"/>
  <c r="D67" i="3"/>
  <c r="D57" i="3"/>
  <c r="B74" i="3"/>
  <c r="D74" i="3"/>
  <c r="B25" i="3"/>
  <c r="D25" i="3"/>
  <c r="D24" i="3"/>
  <c r="B34" i="3"/>
  <c r="D34" i="3"/>
  <c r="D51" i="3"/>
  <c r="D53" i="3"/>
  <c r="B70" i="3"/>
  <c r="D70" i="3"/>
  <c r="D89" i="3"/>
  <c r="B55" i="3"/>
  <c r="D55" i="3"/>
  <c r="B56" i="3"/>
  <c r="D56" i="3"/>
  <c r="D72" i="3"/>
  <c r="B40" i="3"/>
  <c r="D40" i="3"/>
  <c r="D37" i="3"/>
  <c r="B75" i="3"/>
  <c r="D75" i="3"/>
  <c r="B39" i="3"/>
  <c r="D39" i="3"/>
  <c r="H2" i="3"/>
  <c r="C2" i="3"/>
  <c r="K23" i="3" l="1"/>
  <c r="L23" i="3" s="1"/>
  <c r="M23" i="3" s="1"/>
  <c r="K22" i="3"/>
  <c r="N22" i="3" s="1"/>
  <c r="K20" i="3"/>
  <c r="K16" i="3"/>
  <c r="N16" i="3" s="1"/>
  <c r="I22" i="3"/>
  <c r="J22" i="3" s="1"/>
  <c r="I20" i="3"/>
  <c r="J20" i="3" s="1"/>
  <c r="I82" i="3"/>
  <c r="J82" i="3" s="1"/>
  <c r="I71" i="3"/>
  <c r="J71" i="3" s="1"/>
  <c r="I49" i="3"/>
  <c r="J49" i="3" s="1"/>
  <c r="J48" i="3" s="1"/>
  <c r="I48" i="3" s="1"/>
  <c r="K40" i="3"/>
  <c r="N40" i="3" s="1"/>
  <c r="K35" i="3"/>
  <c r="L35" i="3" s="1"/>
  <c r="I63" i="3"/>
  <c r="J63" i="3" s="1"/>
  <c r="K90" i="3"/>
  <c r="L90" i="3" s="1"/>
  <c r="L89" i="3" s="1"/>
  <c r="K89" i="3" s="1"/>
  <c r="I92" i="3"/>
  <c r="J92" i="3" s="1"/>
  <c r="J91" i="3" s="1"/>
  <c r="I91" i="3" s="1"/>
  <c r="I28" i="3"/>
  <c r="J28" i="3" s="1"/>
  <c r="I12" i="3"/>
  <c r="J12" i="3" s="1"/>
  <c r="I5" i="9"/>
  <c r="M5" i="9"/>
  <c r="J4" i="9"/>
  <c r="M49" i="9"/>
  <c r="L48" i="9"/>
  <c r="M54" i="9"/>
  <c r="L53" i="9"/>
  <c r="J15" i="9"/>
  <c r="M38" i="9"/>
  <c r="L37" i="9"/>
  <c r="K57" i="9"/>
  <c r="L77" i="9"/>
  <c r="L64" i="9"/>
  <c r="M65" i="9"/>
  <c r="J8" i="9"/>
  <c r="M16" i="9"/>
  <c r="M78" i="9"/>
  <c r="I87" i="9"/>
  <c r="L91" i="9"/>
  <c r="L86" i="9" s="1"/>
  <c r="M63" i="9"/>
  <c r="J72" i="9"/>
  <c r="M6" i="9"/>
  <c r="J41" i="9"/>
  <c r="I41" i="9" s="1"/>
  <c r="I42" i="9"/>
  <c r="M47" i="9"/>
  <c r="L51" i="9"/>
  <c r="M52" i="9"/>
  <c r="M67" i="9"/>
  <c r="L24" i="9"/>
  <c r="K46" i="9"/>
  <c r="M46" i="9"/>
  <c r="M55" i="9"/>
  <c r="K4" i="9"/>
  <c r="J53" i="9"/>
  <c r="I53" i="9" s="1"/>
  <c r="J37" i="9"/>
  <c r="I37" i="9" s="1"/>
  <c r="M21" i="9"/>
  <c r="L8" i="9"/>
  <c r="J64" i="9"/>
  <c r="I64" i="9" s="1"/>
  <c r="K44" i="9"/>
  <c r="M44" i="9"/>
  <c r="M42" i="9"/>
  <c r="M81" i="9"/>
  <c r="J57" i="9"/>
  <c r="I57" i="9" s="1"/>
  <c r="M79" i="9"/>
  <c r="J77" i="9"/>
  <c r="I77" i="9" s="1"/>
  <c r="J24" i="9"/>
  <c r="I24" i="9" s="1"/>
  <c r="M28" i="9"/>
  <c r="M20" i="9"/>
  <c r="M14" i="9"/>
  <c r="L13" i="9"/>
  <c r="L62" i="3"/>
  <c r="K66" i="3"/>
  <c r="L66" i="3" s="1"/>
  <c r="I79" i="3"/>
  <c r="J79" i="3" s="1"/>
  <c r="I90" i="3"/>
  <c r="J90" i="3" s="1"/>
  <c r="I88" i="3"/>
  <c r="J88" i="3" s="1"/>
  <c r="J87" i="3" s="1"/>
  <c r="K65" i="3"/>
  <c r="L65" i="3" s="1"/>
  <c r="M65" i="3" s="1"/>
  <c r="K75" i="3"/>
  <c r="I68" i="3"/>
  <c r="J68" i="3" s="1"/>
  <c r="I62" i="3"/>
  <c r="J62" i="3" s="1"/>
  <c r="I47" i="3"/>
  <c r="J47" i="3" s="1"/>
  <c r="J46" i="3" s="1"/>
  <c r="I46" i="3" s="1"/>
  <c r="I43" i="3"/>
  <c r="J43" i="3" s="1"/>
  <c r="J42" i="3" s="1"/>
  <c r="K83" i="3"/>
  <c r="L83" i="3" s="1"/>
  <c r="M83" i="3" s="1"/>
  <c r="K79" i="3"/>
  <c r="K47" i="3"/>
  <c r="N47" i="3" s="1"/>
  <c r="K92" i="3"/>
  <c r="N92" i="3" s="1"/>
  <c r="K88" i="3"/>
  <c r="L88" i="3" s="1"/>
  <c r="M88" i="3" s="1"/>
  <c r="K33" i="3"/>
  <c r="L33" i="3" s="1"/>
  <c r="M33" i="3" s="1"/>
  <c r="K32" i="3"/>
  <c r="L32" i="3" s="1"/>
  <c r="M32" i="3" s="1"/>
  <c r="K31" i="3"/>
  <c r="K30" i="3"/>
  <c r="L30" i="3" s="1"/>
  <c r="M30" i="3" s="1"/>
  <c r="K29" i="3"/>
  <c r="L29" i="3" s="1"/>
  <c r="K28" i="3"/>
  <c r="L28" i="3" s="1"/>
  <c r="M28" i="3" s="1"/>
  <c r="K27" i="3"/>
  <c r="L27" i="3" s="1"/>
  <c r="K12" i="3"/>
  <c r="L12" i="3" s="1"/>
  <c r="M12" i="3" s="1"/>
  <c r="K11" i="3"/>
  <c r="K9" i="3"/>
  <c r="I38" i="3"/>
  <c r="J38" i="3" s="1"/>
  <c r="I19" i="3"/>
  <c r="J19" i="3" s="1"/>
  <c r="K10" i="3"/>
  <c r="L10" i="3" s="1"/>
  <c r="I70" i="3"/>
  <c r="J70" i="3" s="1"/>
  <c r="M70" i="3" s="1"/>
  <c r="I66" i="3"/>
  <c r="J66" i="3" s="1"/>
  <c r="I31" i="3"/>
  <c r="J31" i="3" s="1"/>
  <c r="I18" i="3"/>
  <c r="J18" i="3" s="1"/>
  <c r="I6" i="3"/>
  <c r="I5" i="3" s="1"/>
  <c r="I59" i="3"/>
  <c r="J59" i="3" s="1"/>
  <c r="K59" i="3"/>
  <c r="N59" i="3" s="1"/>
  <c r="K45" i="3"/>
  <c r="L45" i="3" s="1"/>
  <c r="I52" i="3"/>
  <c r="J52" i="3" s="1"/>
  <c r="J51" i="3" s="1"/>
  <c r="I56" i="3"/>
  <c r="J56" i="3" s="1"/>
  <c r="I54" i="3"/>
  <c r="J54" i="3" s="1"/>
  <c r="I75" i="3"/>
  <c r="J75" i="3" s="1"/>
  <c r="J34" i="3"/>
  <c r="I21" i="3"/>
  <c r="J21" i="3" s="1"/>
  <c r="I14" i="3"/>
  <c r="I10" i="3"/>
  <c r="J10" i="3" s="1"/>
  <c r="N70" i="3"/>
  <c r="I60" i="3"/>
  <c r="J60" i="3" s="1"/>
  <c r="I26" i="3"/>
  <c r="J26" i="3" s="1"/>
  <c r="I25" i="3"/>
  <c r="J25" i="3" s="1"/>
  <c r="I69" i="3"/>
  <c r="J69" i="3" s="1"/>
  <c r="I87" i="3"/>
  <c r="I51" i="3"/>
  <c r="J72" i="3"/>
  <c r="I72" i="3" s="1"/>
  <c r="I27" i="3"/>
  <c r="J27" i="3" s="1"/>
  <c r="I78" i="3"/>
  <c r="J78" i="3" s="1"/>
  <c r="I94" i="3"/>
  <c r="J94" i="3" s="1"/>
  <c r="J93" i="3" s="1"/>
  <c r="I93" i="3" s="1"/>
  <c r="I17" i="3"/>
  <c r="J17" i="3" s="1"/>
  <c r="I84" i="3"/>
  <c r="J84" i="3" s="1"/>
  <c r="I80" i="3"/>
  <c r="J80" i="3" s="1"/>
  <c r="J57" i="3"/>
  <c r="I57" i="3" s="1"/>
  <c r="N63" i="3"/>
  <c r="I55" i="3"/>
  <c r="J55" i="3" s="1"/>
  <c r="I39" i="3"/>
  <c r="J39" i="3" s="1"/>
  <c r="I9" i="3"/>
  <c r="J9" i="3" s="1"/>
  <c r="M63" i="3"/>
  <c r="M66" i="3"/>
  <c r="N34" i="3"/>
  <c r="M34" i="3"/>
  <c r="K94" i="3"/>
  <c r="L94" i="3" s="1"/>
  <c r="L92" i="3"/>
  <c r="N85" i="3"/>
  <c r="L85" i="3"/>
  <c r="M85" i="3" s="1"/>
  <c r="K84" i="3"/>
  <c r="L84" i="3" s="1"/>
  <c r="N82" i="3"/>
  <c r="L82" i="3"/>
  <c r="M82" i="3" s="1"/>
  <c r="L81" i="3"/>
  <c r="M81" i="3" s="1"/>
  <c r="N81" i="3"/>
  <c r="N79" i="3"/>
  <c r="L79" i="3"/>
  <c r="M79" i="3" s="1"/>
  <c r="N76" i="3"/>
  <c r="L76" i="3"/>
  <c r="M76" i="3" s="1"/>
  <c r="L75" i="3"/>
  <c r="M75" i="3" s="1"/>
  <c r="N75" i="3"/>
  <c r="L74" i="3"/>
  <c r="M74" i="3" s="1"/>
  <c r="N74" i="3"/>
  <c r="N73" i="3"/>
  <c r="L73" i="3"/>
  <c r="K60" i="3"/>
  <c r="N58" i="3"/>
  <c r="L58" i="3"/>
  <c r="M58" i="3" s="1"/>
  <c r="K56" i="3"/>
  <c r="L56" i="3" s="1"/>
  <c r="K55" i="3"/>
  <c r="L55" i="3" s="1"/>
  <c r="K54" i="3"/>
  <c r="K52" i="3"/>
  <c r="L52" i="3" s="1"/>
  <c r="L71" i="3"/>
  <c r="M71" i="3" s="1"/>
  <c r="L69" i="3"/>
  <c r="K68" i="3"/>
  <c r="L68" i="3" s="1"/>
  <c r="M68" i="3" s="1"/>
  <c r="K67" i="3"/>
  <c r="L67" i="3" s="1"/>
  <c r="N66" i="3"/>
  <c r="L61" i="3"/>
  <c r="N61" i="3"/>
  <c r="N49" i="3"/>
  <c r="L49" i="3"/>
  <c r="K43" i="3"/>
  <c r="K39" i="3"/>
  <c r="L39" i="3" s="1"/>
  <c r="K38" i="3"/>
  <c r="L38" i="3" s="1"/>
  <c r="K36" i="3"/>
  <c r="L36" i="3" s="1"/>
  <c r="N35" i="3"/>
  <c r="M35" i="3"/>
  <c r="N32" i="3"/>
  <c r="N29" i="3"/>
  <c r="M29" i="3"/>
  <c r="N28" i="3"/>
  <c r="K26" i="3"/>
  <c r="L26" i="3" s="1"/>
  <c r="K25" i="3"/>
  <c r="L25" i="3" s="1"/>
  <c r="K19" i="3"/>
  <c r="N23" i="3"/>
  <c r="L22" i="3"/>
  <c r="M22" i="3" s="1"/>
  <c r="K21" i="3"/>
  <c r="L21" i="3" s="1"/>
  <c r="L20" i="3"/>
  <c r="N20" i="3"/>
  <c r="L19" i="3"/>
  <c r="K18" i="3"/>
  <c r="N18" i="3" s="1"/>
  <c r="K17" i="3"/>
  <c r="L16" i="3"/>
  <c r="K14" i="3"/>
  <c r="L11" i="3"/>
  <c r="J6" i="3"/>
  <c r="J5" i="3" s="1"/>
  <c r="J4" i="3" s="1"/>
  <c r="M20" i="3" l="1"/>
  <c r="M26" i="3"/>
  <c r="L40" i="3"/>
  <c r="M40" i="3" s="1"/>
  <c r="L87" i="3"/>
  <c r="M94" i="3"/>
  <c r="N68" i="3"/>
  <c r="L59" i="3"/>
  <c r="M59" i="3" s="1"/>
  <c r="N71" i="3"/>
  <c r="N60" i="3"/>
  <c r="N90" i="3"/>
  <c r="K6" i="3"/>
  <c r="L6" i="3" s="1"/>
  <c r="L47" i="3"/>
  <c r="J24" i="3"/>
  <c r="I24" i="3" s="1"/>
  <c r="J37" i="3"/>
  <c r="I37" i="3" s="1"/>
  <c r="K80" i="3"/>
  <c r="L80" i="3" s="1"/>
  <c r="N62" i="3"/>
  <c r="M10" i="3"/>
  <c r="K78" i="3"/>
  <c r="L78" i="3" s="1"/>
  <c r="M78" i="3" s="1"/>
  <c r="K86" i="9"/>
  <c r="M86" i="9"/>
  <c r="J7" i="9"/>
  <c r="I7" i="9" s="1"/>
  <c r="I8" i="9"/>
  <c r="I15" i="9"/>
  <c r="M15" i="9"/>
  <c r="K13" i="9"/>
  <c r="M13" i="9"/>
  <c r="K24" i="9"/>
  <c r="M24" i="9"/>
  <c r="I72" i="9"/>
  <c r="M72" i="9"/>
  <c r="K53" i="9"/>
  <c r="M53" i="9"/>
  <c r="I4" i="9"/>
  <c r="I2" i="9" s="1"/>
  <c r="J2" i="9"/>
  <c r="M8" i="9"/>
  <c r="L7" i="9"/>
  <c r="K8" i="9"/>
  <c r="M4" i="9"/>
  <c r="J50" i="9"/>
  <c r="I50" i="9" s="1"/>
  <c r="K64" i="9"/>
  <c r="M64" i="9"/>
  <c r="M37" i="9"/>
  <c r="K37" i="9"/>
  <c r="L50" i="9"/>
  <c r="K51" i="9"/>
  <c r="M51" i="9"/>
  <c r="M57" i="9"/>
  <c r="M91" i="9"/>
  <c r="K91" i="9"/>
  <c r="K77" i="9"/>
  <c r="M77" i="9"/>
  <c r="K48" i="9"/>
  <c r="M48" i="9"/>
  <c r="L41" i="9"/>
  <c r="N19" i="3"/>
  <c r="M19" i="3"/>
  <c r="J41" i="3"/>
  <c r="I41" i="3" s="1"/>
  <c r="C19" i="7" s="1"/>
  <c r="I42" i="3"/>
  <c r="L9" i="3"/>
  <c r="L8" i="3" s="1"/>
  <c r="N9" i="3"/>
  <c r="L31" i="3"/>
  <c r="M31" i="3" s="1"/>
  <c r="N14" i="3"/>
  <c r="J14" i="3"/>
  <c r="J13" i="3" s="1"/>
  <c r="I13" i="3" s="1"/>
  <c r="M21" i="3"/>
  <c r="N43" i="3"/>
  <c r="N26" i="3"/>
  <c r="N30" i="3"/>
  <c r="N33" i="3"/>
  <c r="N45" i="3"/>
  <c r="N65" i="3"/>
  <c r="N83" i="3"/>
  <c r="N12" i="3"/>
  <c r="N17" i="3"/>
  <c r="N52" i="3"/>
  <c r="M56" i="3"/>
  <c r="N88" i="3"/>
  <c r="N69" i="3"/>
  <c r="I11" i="3"/>
  <c r="F17" i="7"/>
  <c r="C26" i="7" s="1"/>
  <c r="N54" i="3"/>
  <c r="M62" i="3"/>
  <c r="M55" i="3"/>
  <c r="N10" i="3"/>
  <c r="J64" i="3"/>
  <c r="I64" i="3" s="1"/>
  <c r="M27" i="3"/>
  <c r="M39" i="3"/>
  <c r="N25" i="3"/>
  <c r="M69" i="3"/>
  <c r="M84" i="3"/>
  <c r="J15" i="3"/>
  <c r="I15" i="3" s="1"/>
  <c r="N21" i="3"/>
  <c r="J53" i="3"/>
  <c r="J89" i="3"/>
  <c r="M90" i="3"/>
  <c r="J77" i="3"/>
  <c r="I77" i="3" s="1"/>
  <c r="L93" i="3"/>
  <c r="M93" i="3" s="1"/>
  <c r="N94" i="3"/>
  <c r="M92" i="3"/>
  <c r="L91" i="3"/>
  <c r="K87" i="3"/>
  <c r="N87" i="3" s="1"/>
  <c r="M87" i="3"/>
  <c r="N84" i="3"/>
  <c r="L72" i="3"/>
  <c r="M73" i="3"/>
  <c r="L60" i="3"/>
  <c r="M60" i="3" s="1"/>
  <c r="N56" i="3"/>
  <c r="N55" i="3"/>
  <c r="L54" i="3"/>
  <c r="L53" i="3" s="1"/>
  <c r="L51" i="3"/>
  <c r="K51" i="3" s="1"/>
  <c r="N51" i="3" s="1"/>
  <c r="M52" i="3"/>
  <c r="M51" i="3"/>
  <c r="M67" i="3"/>
  <c r="L64" i="3"/>
  <c r="K64" i="3" s="1"/>
  <c r="N67" i="3"/>
  <c r="M64" i="3"/>
  <c r="M61" i="3"/>
  <c r="L48" i="3"/>
  <c r="M49" i="3"/>
  <c r="L46" i="3"/>
  <c r="M47" i="3"/>
  <c r="L44" i="3"/>
  <c r="M45" i="3"/>
  <c r="L43" i="3"/>
  <c r="L42" i="3" s="1"/>
  <c r="N39" i="3"/>
  <c r="N38" i="3"/>
  <c r="L37" i="3"/>
  <c r="M38" i="3"/>
  <c r="N36" i="3"/>
  <c r="M36" i="3"/>
  <c r="N31" i="3"/>
  <c r="N27" i="3"/>
  <c r="M25" i="3"/>
  <c r="L18" i="3"/>
  <c r="M18" i="3" s="1"/>
  <c r="L17" i="3"/>
  <c r="M17" i="3" s="1"/>
  <c r="M16" i="3"/>
  <c r="L14" i="3"/>
  <c r="L13" i="3" s="1"/>
  <c r="M9" i="3"/>
  <c r="I4" i="3"/>
  <c r="N64" i="3" l="1"/>
  <c r="N78" i="3"/>
  <c r="L86" i="3"/>
  <c r="L77" i="3"/>
  <c r="M77" i="3" s="1"/>
  <c r="N6" i="3"/>
  <c r="M80" i="3"/>
  <c r="N80" i="3"/>
  <c r="K93" i="3"/>
  <c r="M50" i="9"/>
  <c r="K50" i="9"/>
  <c r="M7" i="9"/>
  <c r="K7" i="9"/>
  <c r="L2" i="9"/>
  <c r="K41" i="9"/>
  <c r="M41" i="9"/>
  <c r="N93" i="3"/>
  <c r="M43" i="3"/>
  <c r="J11" i="3"/>
  <c r="E17" i="7"/>
  <c r="N11" i="3"/>
  <c r="M14" i="3"/>
  <c r="L24" i="3"/>
  <c r="K24" i="3" s="1"/>
  <c r="N24" i="3" s="1"/>
  <c r="M89" i="3"/>
  <c r="I89" i="3"/>
  <c r="N89" i="3" s="1"/>
  <c r="J86" i="3"/>
  <c r="I86" i="3" s="1"/>
  <c r="C21" i="7" s="1"/>
  <c r="I53" i="3"/>
  <c r="J50" i="3"/>
  <c r="I50" i="3" s="1"/>
  <c r="C20" i="7" s="1"/>
  <c r="M91" i="3"/>
  <c r="K91" i="3"/>
  <c r="N91" i="3" s="1"/>
  <c r="K86" i="3"/>
  <c r="D21" i="7" s="1"/>
  <c r="K77" i="3"/>
  <c r="N77" i="3" s="1"/>
  <c r="M72" i="3"/>
  <c r="K72" i="3"/>
  <c r="N72" i="3" s="1"/>
  <c r="L57" i="3"/>
  <c r="M54" i="3"/>
  <c r="K53" i="3"/>
  <c r="M53" i="3"/>
  <c r="K48" i="3"/>
  <c r="M48" i="3"/>
  <c r="K46" i="3"/>
  <c r="N46" i="3" s="1"/>
  <c r="M46" i="3"/>
  <c r="K44" i="3"/>
  <c r="N44" i="3" s="1"/>
  <c r="M44" i="3"/>
  <c r="M42" i="3"/>
  <c r="K42" i="3"/>
  <c r="N42" i="3" s="1"/>
  <c r="L41" i="3"/>
  <c r="M37" i="3"/>
  <c r="K37" i="3"/>
  <c r="N37" i="3" s="1"/>
  <c r="L15" i="3"/>
  <c r="M15" i="3" s="1"/>
  <c r="M13" i="3"/>
  <c r="K13" i="3"/>
  <c r="N13" i="3" s="1"/>
  <c r="K8" i="3"/>
  <c r="M6" i="3"/>
  <c r="L5" i="3"/>
  <c r="L50" i="3" l="1"/>
  <c r="M24" i="3"/>
  <c r="J8" i="3"/>
  <c r="M11" i="3"/>
  <c r="F21" i="7"/>
  <c r="C30" i="7" s="1"/>
  <c r="E21" i="7"/>
  <c r="N48" i="3"/>
  <c r="N53" i="3"/>
  <c r="M86" i="3"/>
  <c r="N86" i="3"/>
  <c r="M57" i="3"/>
  <c r="K57" i="3"/>
  <c r="K50" i="3"/>
  <c r="D20" i="7" s="1"/>
  <c r="M50" i="3"/>
  <c r="M41" i="3"/>
  <c r="K41" i="3"/>
  <c r="D19" i="7" s="1"/>
  <c r="L7" i="3"/>
  <c r="K7" i="3" s="1"/>
  <c r="D18" i="7" s="1"/>
  <c r="K15" i="3"/>
  <c r="N15" i="3" s="1"/>
  <c r="L4" i="3"/>
  <c r="M5" i="3"/>
  <c r="K5" i="3"/>
  <c r="N5" i="3" s="1"/>
  <c r="F18" i="7" l="1"/>
  <c r="C27" i="7" s="1"/>
  <c r="I8" i="3"/>
  <c r="N8" i="3" s="1"/>
  <c r="J7" i="3"/>
  <c r="M7" i="3" s="1"/>
  <c r="M8" i="3"/>
  <c r="N57" i="3"/>
  <c r="F19" i="7"/>
  <c r="C28" i="7" s="1"/>
  <c r="E19" i="7"/>
  <c r="N50" i="3"/>
  <c r="N41" i="3"/>
  <c r="K4" i="3"/>
  <c r="M4" i="3"/>
  <c r="L2" i="3"/>
  <c r="F20" i="7" l="1"/>
  <c r="C29" i="7" s="1"/>
  <c r="E20" i="7"/>
  <c r="J2" i="3"/>
  <c r="I7" i="3"/>
  <c r="C18" i="7" s="1"/>
  <c r="E18" i="7" s="1"/>
  <c r="N4" i="3"/>
  <c r="N7" i="3" l="1"/>
  <c r="I2" i="3"/>
</calcChain>
</file>

<file path=xl/comments1.xml><?xml version="1.0" encoding="utf-8"?>
<comments xmlns="http://schemas.openxmlformats.org/spreadsheetml/2006/main">
  <authors>
    <author>PEDRO PABLO SALGUERO LIZARAZO</author>
    <author>YEIMMY ALEXANDRA ORTEGA ARDILA</author>
    <author>LUIS EDUARDO VEGA RODRIGUEZ</author>
    <author>Ortega</author>
  </authors>
  <commentList>
    <comment ref="A4" authorId="0">
      <text>
        <r>
          <rPr>
            <b/>
            <sz val="12"/>
            <color indexed="81"/>
            <rFont val="Calibri Light"/>
            <family val="2"/>
          </rPr>
          <t>Políticas de Desarrollo Administrativo/Decreto 2482 de 2012</t>
        </r>
      </text>
    </comment>
    <comment ref="B4" authorId="1">
      <text>
        <r>
          <rPr>
            <b/>
            <sz val="12"/>
            <color indexed="81"/>
            <rFont val="Calibri Light"/>
            <family val="2"/>
          </rPr>
          <t>Área encargada de orientar y consolidar la información del MIPG</t>
        </r>
        <r>
          <rPr>
            <sz val="9"/>
            <color indexed="81"/>
            <rFont val="Tahoma"/>
            <family val="2"/>
          </rPr>
          <t xml:space="preserve">
</t>
        </r>
      </text>
    </comment>
    <comment ref="C4" authorId="0">
      <text>
        <r>
          <rPr>
            <b/>
            <sz val="12"/>
            <color indexed="81"/>
            <rFont val="Calibri Light"/>
            <family val="2"/>
          </rPr>
          <t>Políticas de Desarrollo Administrativo/Decreto 2482 de 2012</t>
        </r>
        <r>
          <rPr>
            <sz val="9"/>
            <color indexed="81"/>
            <rFont val="Tahoma"/>
            <family val="2"/>
          </rPr>
          <t xml:space="preserve">
</t>
        </r>
      </text>
    </comment>
    <comment ref="D4" authorId="0">
      <text>
        <r>
          <rPr>
            <b/>
            <sz val="12"/>
            <color indexed="81"/>
            <rFont val="Calibri Light"/>
            <family val="2"/>
          </rPr>
          <t>Políticas de Desarrollo Administrativo/Decreto 2482 de 2012</t>
        </r>
      </text>
    </comment>
    <comment ref="E4" authorId="2">
      <text>
        <r>
          <rPr>
            <b/>
            <sz val="12"/>
            <color indexed="81"/>
            <rFont val="Calibri Light"/>
            <family val="2"/>
          </rPr>
          <t>Forma mediante la cual se dearrolla el requerimiento / componente / política</t>
        </r>
      </text>
    </comment>
    <comment ref="F4" authorId="0">
      <text>
        <r>
          <rPr>
            <b/>
            <sz val="9"/>
            <color indexed="81"/>
            <rFont val="Tahoma"/>
            <family val="2"/>
          </rPr>
          <t>Porcentaje de contribución de cada accion en relación al requerimiento correspondiente</t>
        </r>
        <r>
          <rPr>
            <sz val="9"/>
            <color indexed="81"/>
            <rFont val="Tahoma"/>
            <family val="2"/>
          </rPr>
          <t xml:space="preserve">
</t>
        </r>
      </text>
    </comment>
    <comment ref="G5" authorId="2">
      <text>
        <r>
          <rPr>
            <b/>
            <sz val="9"/>
            <color indexed="81"/>
            <rFont val="Tahoma"/>
            <family val="2"/>
          </rPr>
          <t>Descripción de las tareas que se deben llevar a cabo, durante cada trimestre, para cumplir con la acción</t>
        </r>
      </text>
    </comment>
    <comment ref="H5" authorId="1">
      <text>
        <r>
          <rPr>
            <sz val="12"/>
            <color indexed="81"/>
            <rFont val="Calibri Light"/>
            <family val="2"/>
          </rPr>
          <t>Áreas encargadas de ejecutar las actividades del requerimiento</t>
        </r>
        <r>
          <rPr>
            <sz val="9"/>
            <color indexed="81"/>
            <rFont val="Tahoma"/>
            <family val="2"/>
          </rPr>
          <t xml:space="preserve">
</t>
        </r>
      </text>
    </comment>
    <comment ref="I5" authorId="2">
      <text>
        <r>
          <rPr>
            <b/>
            <sz val="9"/>
            <color indexed="81"/>
            <rFont val="Tahoma"/>
            <family val="2"/>
          </rPr>
          <t>Corresponde al porcentaje de avance de la ACCION programada para el trimestre (peso porcentual de cada actividad frente a la accón)</t>
        </r>
      </text>
    </comment>
    <comment ref="J5" authorId="2">
      <text>
        <r>
          <rPr>
            <b/>
            <sz val="9"/>
            <color indexed="81"/>
            <rFont val="Tahoma"/>
            <family val="2"/>
          </rPr>
          <t>Corresponde al porcentaje de avance de la ACCION  para el trimestre (peso porcentual de cada actividad frente a la accón)</t>
        </r>
      </text>
    </comment>
    <comment ref="K5" authorId="2">
      <text>
        <r>
          <rPr>
            <b/>
            <sz val="9"/>
            <color indexed="81"/>
            <rFont val="Tahoma"/>
            <family val="2"/>
          </rPr>
          <t>Indique modo y tiempo de las actividades realizadas, que soportan el % ejecutado que se reporta</t>
        </r>
      </text>
    </comment>
    <comment ref="L5" authorId="2">
      <text>
        <r>
          <rPr>
            <b/>
            <sz val="9"/>
            <color indexed="81"/>
            <rFont val="Tahoma"/>
            <family val="2"/>
          </rPr>
          <t>Descripción de las tareas que se deben llevar a cabo, durante cada trimestre, para cumplir con la acción</t>
        </r>
      </text>
    </comment>
    <comment ref="N5" authorId="2">
      <text>
        <r>
          <rPr>
            <b/>
            <sz val="9"/>
            <color indexed="81"/>
            <rFont val="Tahoma"/>
            <family val="2"/>
          </rPr>
          <t>Corresponde al porcentaje de avance de la ACCION programada para el trimestre (peso porcentual de cada actividad frente a la accón)</t>
        </r>
      </text>
    </comment>
    <comment ref="O5" authorId="2">
      <text>
        <r>
          <rPr>
            <b/>
            <sz val="9"/>
            <color indexed="81"/>
            <rFont val="Tahoma"/>
            <family val="2"/>
          </rPr>
          <t>Corresponde al porcentaje de avance de la ACCION  para el trimestre (peso porcentual de cada actividad frente a la accón)</t>
        </r>
      </text>
    </comment>
    <comment ref="P5" authorId="2">
      <text>
        <r>
          <rPr>
            <b/>
            <sz val="9"/>
            <color indexed="81"/>
            <rFont val="Tahoma"/>
            <family val="2"/>
          </rPr>
          <t>Indique modo y tiempo de las actividades realizadas, que soportan el % ejecutado que se reporta</t>
        </r>
      </text>
    </comment>
    <comment ref="Q5" authorId="2">
      <text>
        <r>
          <rPr>
            <b/>
            <sz val="9"/>
            <color indexed="81"/>
            <rFont val="Tahoma"/>
            <family val="2"/>
          </rPr>
          <t>Descripción de las tareas que se deben llevar a cabo, durante cada trimestre, para cumplir con la acción</t>
        </r>
      </text>
    </comment>
    <comment ref="S5" authorId="2">
      <text>
        <r>
          <rPr>
            <b/>
            <sz val="9"/>
            <color indexed="81"/>
            <rFont val="Tahoma"/>
            <family val="2"/>
          </rPr>
          <t>Corresponde al porcentaje de avance de la ACCION programada para el trimestre (peso porcentual de cada actividad frente a la accón)</t>
        </r>
      </text>
    </comment>
    <comment ref="T5" authorId="2">
      <text>
        <r>
          <rPr>
            <b/>
            <sz val="9"/>
            <color indexed="81"/>
            <rFont val="Tahoma"/>
            <family val="2"/>
          </rPr>
          <t>Corresponde al porcentaje de avance de la ACCION  para el trimestre (peso porcentual de cada actividad frente a la accón)</t>
        </r>
      </text>
    </comment>
    <comment ref="U5" authorId="2">
      <text>
        <r>
          <rPr>
            <b/>
            <sz val="9"/>
            <color indexed="81"/>
            <rFont val="Tahoma"/>
            <family val="2"/>
          </rPr>
          <t>Indique modo y tiempo de las actividades realizadas, que soportan el % ejecutado que se reporta</t>
        </r>
      </text>
    </comment>
    <comment ref="V5" authorId="2">
      <text>
        <r>
          <rPr>
            <b/>
            <sz val="9"/>
            <color indexed="81"/>
            <rFont val="Tahoma"/>
            <family val="2"/>
          </rPr>
          <t>Descripción de las tareas que se deben llevar a cabo, durante cada trimestre, para cumplir con la acción</t>
        </r>
      </text>
    </comment>
    <comment ref="X5" authorId="2">
      <text>
        <r>
          <rPr>
            <b/>
            <sz val="9"/>
            <color indexed="81"/>
            <rFont val="Tahoma"/>
            <family val="2"/>
          </rPr>
          <t>Corresponde al porcentaje de avance de la ACCION programada para el trimestre (peso porcentual de cada actividad frente a la accón)</t>
        </r>
      </text>
    </comment>
    <comment ref="Y5" authorId="2">
      <text>
        <r>
          <rPr>
            <b/>
            <sz val="9"/>
            <color indexed="81"/>
            <rFont val="Tahoma"/>
            <family val="2"/>
          </rPr>
          <t>Corresponde al porcentaje de avance de la ACCION  para el trimestre (peso porcentual de cada actividad frente a la accón)</t>
        </r>
      </text>
    </comment>
    <comment ref="Z5" authorId="2">
      <text>
        <r>
          <rPr>
            <b/>
            <sz val="9"/>
            <color indexed="81"/>
            <rFont val="Tahoma"/>
            <family val="2"/>
          </rPr>
          <t>Indique modo y tiempo de las actividades realizadas, que soportan el % ejecutado que se reporta</t>
        </r>
      </text>
    </comment>
    <comment ref="P42" authorId="3">
      <text>
        <r>
          <rPr>
            <sz val="16"/>
            <color indexed="81"/>
            <rFont val="Tahoma"/>
            <family val="2"/>
          </rPr>
          <t xml:space="preserve">Importante presentar alguna información relevante publicada durante el segundo trimestre. Ejemplo: en el mes de junio se publicó en el Facebook e linforme de participación ciudadana del Plan Decenal de Justicia
Justificación
1. Se debe relacionar con el componente y requerimiento del MIPG
2. El seguimiento corresponde a una gestión del Grupo de Comunicaciones en razón sus funciones
</t>
        </r>
      </text>
    </comment>
    <comment ref="K57" authorId="1">
      <text>
        <r>
          <rPr>
            <sz val="14"/>
            <color indexed="81"/>
            <rFont val="Tahoma"/>
            <family val="2"/>
          </rPr>
          <t xml:space="preserve">Indicar la cantidad de cpacitaciones realizadas solo se realaciona la del 15 de marzo 
</t>
        </r>
      </text>
    </comment>
    <comment ref="K59" authorId="1">
      <text>
        <r>
          <rPr>
            <b/>
            <sz val="16"/>
            <color indexed="81"/>
            <rFont val="Tahoma"/>
            <family val="2"/>
          </rPr>
          <t>Actividad 2:</t>
        </r>
        <r>
          <rPr>
            <sz val="16"/>
            <color indexed="81"/>
            <rFont val="Tahoma"/>
            <family val="2"/>
          </rPr>
          <t xml:space="preserve"> </t>
        </r>
        <r>
          <rPr>
            <i/>
            <sz val="16"/>
            <color indexed="81"/>
            <rFont val="Tahoma"/>
            <family val="2"/>
          </rPr>
          <t>(sintetizar)</t>
        </r>
        <r>
          <rPr>
            <sz val="16"/>
            <color indexed="81"/>
            <rFont val="Tahoma"/>
            <family val="2"/>
          </rPr>
          <t>es necesario incluir los resultados, cuantos ciudadanos fueron atendidos y áreas que participaron en el evento</t>
        </r>
      </text>
    </comment>
  </commentList>
</comments>
</file>

<file path=xl/sharedStrings.xml><?xml version="1.0" encoding="utf-8"?>
<sst xmlns="http://schemas.openxmlformats.org/spreadsheetml/2006/main" count="2294" uniqueCount="838">
  <si>
    <t>POLITICA</t>
  </si>
  <si>
    <t>COMPONENTE</t>
  </si>
  <si>
    <t>REQUERIMIENTO</t>
  </si>
  <si>
    <t>1. GESTIÓN MISIONAL Y DE GOBIERNO</t>
  </si>
  <si>
    <t>1. Indicadores y Metas de Gobierno</t>
  </si>
  <si>
    <t>Oficina Asesora de Planeación</t>
  </si>
  <si>
    <t>2. TRANSPARENCIA, PARTICIPACIÓN Y SERVICIO AL CIUDADANO</t>
  </si>
  <si>
    <t>1. Plan Anticorrupción y de Atención al Ciudadano</t>
  </si>
  <si>
    <t>1. Mapa de riesgos de corrupción y las medidas para mitigarlos,</t>
  </si>
  <si>
    <t>2. Racionalización de trámites</t>
  </si>
  <si>
    <t>Este requerimiento se reportará en la política 4: Eficiencia Administrativa, componente 3: Racionalización de Trámites</t>
  </si>
  <si>
    <t>3. Rendición de cuentas</t>
  </si>
  <si>
    <t>4. Servicio al Ciudadano</t>
  </si>
  <si>
    <t>2. Transparencia y Acceso a la Información Pública</t>
  </si>
  <si>
    <t>Oficina de Información en Justicia</t>
  </si>
  <si>
    <t>3. Participación Ciudadana en la Gestión</t>
  </si>
  <si>
    <t>1. Identificación del nivel de participación ciudadana en la gestión de la entidad</t>
  </si>
  <si>
    <t>2. Formulación participativa de las políticas públicas, planes y programas institucionales</t>
  </si>
  <si>
    <t>3. Uso de medios electrónicos y presenciales en el proceso de elaboración de normatividad</t>
  </si>
  <si>
    <t>4. Uso de medios electrónicos y presenciales en el proceso de planeación y formulación de políticas de la entidad</t>
  </si>
  <si>
    <t>5. Consulta en línea para la solución de problemas</t>
  </si>
  <si>
    <t>6. Definición de los programas y servicios que pueden ser administrados y ejecutados por la comunidad</t>
  </si>
  <si>
    <t>7. Inclusión de normas sobre participación ciudadana relacionadas directamente con la entidad, en su normograma</t>
  </si>
  <si>
    <t>8. Identificación de experiencias y buenas practicas de participación ciudadana en la entidad</t>
  </si>
  <si>
    <t>4. Rendición de cuentas a la ciudadanía</t>
  </si>
  <si>
    <t>1. Identificación de las necesidades de información de la población objetivo de la entidad</t>
  </si>
  <si>
    <t>2. Acciones de Información a través de la utilización de medios de comunicación masivos, regionales y locales o comunitarios para facilitar el acceso a la misma</t>
  </si>
  <si>
    <t>Grupo de Comunicaciones</t>
  </si>
  <si>
    <t>3. Acciones de Información por medio de la utilización de tecnologías de la información y comunicación para facilitar el acceso a ésta</t>
  </si>
  <si>
    <t>4. Implementación Apertura de Datos</t>
  </si>
  <si>
    <t>5. Definición de metodología de diálogo presencial que permita la participación de los grupos de interés caracterizados</t>
  </si>
  <si>
    <t>6. Acciones de Diálogo a través del uso de medios electrónicos en los espacios de rendición de cuentas</t>
  </si>
  <si>
    <t>7. Acciones de Incentivos</t>
  </si>
  <si>
    <t>8. Cronograma del conjunto de acciones seleccionadas</t>
  </si>
  <si>
    <t>9. Realización de la Convocatoria a eventos definidos</t>
  </si>
  <si>
    <t>10. Elaboración y publicación de memorias (Principales conclusiones y compromisos) de los eventos de rendición de cuentas</t>
  </si>
  <si>
    <t>11. Evaluación individual de las acciones de Rendición de Cuentas</t>
  </si>
  <si>
    <t>12. Elaboración del documento de evaluación del proceso de Rendición de Cuentas</t>
  </si>
  <si>
    <t>5. Servicio al Ciudadano</t>
  </si>
  <si>
    <t>1. Esquemas de atención por múltiples canales no electrónicos</t>
  </si>
  <si>
    <t>Grupo de Servicio al Ciudadano</t>
  </si>
  <si>
    <t>2. Esquemas de atención por múltiples canales electrónicos</t>
  </si>
  <si>
    <t>3. Gestión de peticiones, quejas, reclamos, sugerencias y denuncias</t>
  </si>
  <si>
    <t>1. Plan Estratégico de Recursos Humanos</t>
  </si>
  <si>
    <t xml:space="preserve">2. Plan Anual de Vacantes </t>
  </si>
  <si>
    <t>3. Capacitación</t>
  </si>
  <si>
    <t>4. Bienestar e Incentivos</t>
  </si>
  <si>
    <t>4. EFICIENCIA ADMINISTRATIVA</t>
  </si>
  <si>
    <t>1. Gestión de la Calidad</t>
  </si>
  <si>
    <t>1. Implementación y Mantenimiento del Sistema de Gestión de la Calidad</t>
  </si>
  <si>
    <t>2. Eficiencia Administrativa y Cero Papel</t>
  </si>
  <si>
    <t>1. Implementación de buenas prácticas para reducir consumo de papel</t>
  </si>
  <si>
    <t>Subdirección de Sistemas</t>
  </si>
  <si>
    <t>2. Elaboración de documentos electrónicos</t>
  </si>
  <si>
    <t>3. Procesos y procedimientos internos electrónicos</t>
  </si>
  <si>
    <t>3. Racionalización de Trámites</t>
  </si>
  <si>
    <t>1. Identificación de Trámites</t>
  </si>
  <si>
    <t>2. Priorización de trámites a intervenir</t>
  </si>
  <si>
    <t>4. Elaboración de certificaciones y constancias en línea</t>
  </si>
  <si>
    <t>5. Elaboración de formularios para descarga</t>
  </si>
  <si>
    <t>6. Interoperabilidad</t>
  </si>
  <si>
    <t>4. Modernización Institucional</t>
  </si>
  <si>
    <t>1. Solicitud de asesoría para acompañar el proceso de reforma organizacional</t>
  </si>
  <si>
    <t>2. Elaboración del Estudio Técnico para la reforma organizacional</t>
  </si>
  <si>
    <t>3. Elaboración de memoria justificativa</t>
  </si>
  <si>
    <t>4. Solicitud de concepto técnico favorable frente a la reforma organizacional</t>
  </si>
  <si>
    <t>5. Solicitud de concepto de viabilidad presupuestal</t>
  </si>
  <si>
    <t>6. Registro en el SIGEP de la reforma organizacional</t>
  </si>
  <si>
    <t>7. Justificación técnica de reformas salariales</t>
  </si>
  <si>
    <t>5. Gestión de Tecnologías de información</t>
  </si>
  <si>
    <t>1. Revisión del plan de ajuste tecnológico</t>
  </si>
  <si>
    <t>2. Elaboración del Protocolo de Internet IPv6</t>
  </si>
  <si>
    <t>3. Implementación de un sistema de gestión de seguridad de la información</t>
  </si>
  <si>
    <t>4. Implementación de servicios de intercambio de información – RAVEC-</t>
  </si>
  <si>
    <t>6. Gestión Documental</t>
  </si>
  <si>
    <t>1. Planeación documental</t>
  </si>
  <si>
    <t>2. Producción documental</t>
  </si>
  <si>
    <t>3. Gestión y trámite</t>
  </si>
  <si>
    <t>4. Organización documental</t>
  </si>
  <si>
    <t>5. Transferencia documental</t>
  </si>
  <si>
    <t>6. Disposición de documentos</t>
  </si>
  <si>
    <t>7. Preservación documental a largo plazo</t>
  </si>
  <si>
    <t>8. Valoración documental</t>
  </si>
  <si>
    <t>5. GESTIÓN FINANCIERA</t>
  </si>
  <si>
    <t>1. Programación y Ejecución Presupuestal</t>
  </si>
  <si>
    <t>2. Programa Anual Mensualizado de Caja - PAC</t>
  </si>
  <si>
    <t>3. Formulación y seguimiento a Proyectos de Inversión</t>
  </si>
  <si>
    <t>4. Plan Anual de Adquisiciones (PAA)</t>
  </si>
  <si>
    <t>Acciones</t>
  </si>
  <si>
    <t>Actividades</t>
  </si>
  <si>
    <t>Planeado %</t>
  </si>
  <si>
    <t>Ejecutado %</t>
  </si>
  <si>
    <t>Avance cualitativo</t>
  </si>
  <si>
    <t>N/A</t>
  </si>
  <si>
    <t>%                          Participación de la acción</t>
  </si>
  <si>
    <t>NA</t>
  </si>
  <si>
    <t xml:space="preserve">COMPONENTE </t>
  </si>
  <si>
    <t xml:space="preserve">POLITICA </t>
  </si>
  <si>
    <t>1.1</t>
  </si>
  <si>
    <t>1.1.1</t>
  </si>
  <si>
    <t>2.1</t>
  </si>
  <si>
    <t>2.1.1</t>
  </si>
  <si>
    <t>2.1.2</t>
  </si>
  <si>
    <t>2.1.3</t>
  </si>
  <si>
    <t>2.1.4</t>
  </si>
  <si>
    <t>2.2</t>
  </si>
  <si>
    <t>2.2.1</t>
  </si>
  <si>
    <t xml:space="preserve"> Participación Ciudadana en la Gestión</t>
  </si>
  <si>
    <t>2.3</t>
  </si>
  <si>
    <t>2.3.1</t>
  </si>
  <si>
    <t>2.3.2</t>
  </si>
  <si>
    <t>2.3.3</t>
  </si>
  <si>
    <t>2.3.4</t>
  </si>
  <si>
    <t>2.3.5</t>
  </si>
  <si>
    <t>2.3.6</t>
  </si>
  <si>
    <t>2.3.7</t>
  </si>
  <si>
    <t>2.3.8</t>
  </si>
  <si>
    <t>Rendición de cuentas a la ciudadanía</t>
  </si>
  <si>
    <t>2.4</t>
  </si>
  <si>
    <t>2.4.1</t>
  </si>
  <si>
    <t>2.4.2</t>
  </si>
  <si>
    <t>2.4.3</t>
  </si>
  <si>
    <t>2.4.4</t>
  </si>
  <si>
    <t>2.4.5</t>
  </si>
  <si>
    <t>2.4.6</t>
  </si>
  <si>
    <t>2.4.7</t>
  </si>
  <si>
    <t>2.4.8</t>
  </si>
  <si>
    <t>2.4.9</t>
  </si>
  <si>
    <t>2.4.10</t>
  </si>
  <si>
    <t>2.4.11</t>
  </si>
  <si>
    <t>2.4.12</t>
  </si>
  <si>
    <t>2.5</t>
  </si>
  <si>
    <t>2.5.1</t>
  </si>
  <si>
    <t>2.5.2</t>
  </si>
  <si>
    <t>2.5.3</t>
  </si>
  <si>
    <t xml:space="preserve"> GESTIÓN DEL TALENTO HUMANO</t>
  </si>
  <si>
    <t>3.1</t>
  </si>
  <si>
    <t>3.1.1</t>
  </si>
  <si>
    <t>3.2</t>
  </si>
  <si>
    <t>3.2.1</t>
  </si>
  <si>
    <t>3.3</t>
  </si>
  <si>
    <t>3.3.1</t>
  </si>
  <si>
    <t>3.4</t>
  </si>
  <si>
    <t>3.4.1</t>
  </si>
  <si>
    <t>4.1</t>
  </si>
  <si>
    <t>4.1.1</t>
  </si>
  <si>
    <t>4.2</t>
  </si>
  <si>
    <t>4.2.1</t>
  </si>
  <si>
    <t>4.2.2</t>
  </si>
  <si>
    <t>4.2.3</t>
  </si>
  <si>
    <t>Racionalización de Trámites</t>
  </si>
  <si>
    <t>4.3</t>
  </si>
  <si>
    <t>4.3.1</t>
  </si>
  <si>
    <t>4.3.2</t>
  </si>
  <si>
    <t>4.3.3</t>
  </si>
  <si>
    <t>4.3.4</t>
  </si>
  <si>
    <t>4.3.5</t>
  </si>
  <si>
    <t>4.3.6</t>
  </si>
  <si>
    <t>4.4</t>
  </si>
  <si>
    <t>4.4.1</t>
  </si>
  <si>
    <t>4.5</t>
  </si>
  <si>
    <t>4.5.1</t>
  </si>
  <si>
    <t>4.4.2</t>
  </si>
  <si>
    <t>4.4.3</t>
  </si>
  <si>
    <t>4.4.4</t>
  </si>
  <si>
    <t>4.4.5</t>
  </si>
  <si>
    <t>4.4.6</t>
  </si>
  <si>
    <t>4.4.7</t>
  </si>
  <si>
    <t>4.6</t>
  </si>
  <si>
    <t>4.6.1</t>
  </si>
  <si>
    <t>4.6.2</t>
  </si>
  <si>
    <t>4.6.3</t>
  </si>
  <si>
    <t>4.6.4</t>
  </si>
  <si>
    <t>4.6.5</t>
  </si>
  <si>
    <t>4.6.6</t>
  </si>
  <si>
    <t>4.6.7</t>
  </si>
  <si>
    <t>4.6.8</t>
  </si>
  <si>
    <t>5.1</t>
  </si>
  <si>
    <t>5.1.1</t>
  </si>
  <si>
    <t>5.2</t>
  </si>
  <si>
    <t>5.2.1</t>
  </si>
  <si>
    <t>5.3.1</t>
  </si>
  <si>
    <t>5.3</t>
  </si>
  <si>
    <t>5.4</t>
  </si>
  <si>
    <t>5.4.1</t>
  </si>
  <si>
    <t>MIPG MJD 2016</t>
  </si>
  <si>
    <t>PESO %</t>
  </si>
  <si>
    <t>4.5.2</t>
  </si>
  <si>
    <t>4.5.3</t>
  </si>
  <si>
    <t>4.5.4</t>
  </si>
  <si>
    <t>CALCULO</t>
  </si>
  <si>
    <t>PRUEBA</t>
  </si>
  <si>
    <t>ITEM</t>
  </si>
  <si>
    <t>DESCRIPCION</t>
  </si>
  <si>
    <t>AVANCE VS MIPG</t>
  </si>
  <si>
    <t>AVANCE DE CADA CONCEPTO</t>
  </si>
  <si>
    <t>POLITICA MIPG</t>
  </si>
  <si>
    <t>COMPONENTE MIPG</t>
  </si>
  <si>
    <t>REQUERIMIENTO MIPG</t>
  </si>
  <si>
    <t>REQUERIMIENTO QUE NO APLICA PARA SU DESARROLLO DURANTE LA VIGENCIA</t>
  </si>
  <si>
    <t>SEMAFORO</t>
  </si>
  <si>
    <t>AV. PLANEADO VS MIPG</t>
  </si>
  <si>
    <t>AVANCE DE ACUERDO CON LO PLANEADO</t>
  </si>
  <si>
    <t>AVANCE POR DEBAJO DE LO PLANEADO</t>
  </si>
  <si>
    <t>EJECUTADO</t>
  </si>
  <si>
    <t>CUMPLIMIENTO</t>
  </si>
  <si>
    <t>AVANCE ACUMULADO</t>
  </si>
  <si>
    <t>GESTIÓN MISIONAL Y DE GOBIERNO</t>
  </si>
  <si>
    <t>TRANSPARENCIA, PARTICIPACION Y SERVICIO AL CIUDADANO</t>
  </si>
  <si>
    <t>GESTIÓN DEL TALENTO HUMANO</t>
  </si>
  <si>
    <t>EFICIENCIA ADMINISTRATIVA</t>
  </si>
  <si>
    <t>GESTIÓN FINANCIERA</t>
  </si>
  <si>
    <t>CONVENCIONES</t>
  </si>
  <si>
    <t>1. Gestión Misional y de Gobierno</t>
  </si>
  <si>
    <t>Política</t>
  </si>
  <si>
    <t>Componente</t>
  </si>
  <si>
    <t>Requerimiento</t>
  </si>
  <si>
    <t>Primer Trimestre</t>
  </si>
  <si>
    <t>2. Transparencia, Participación y Servicio al Ciudadano</t>
  </si>
  <si>
    <t>Monitoreo y seguimiento a la información publicada  en el portal web institucional, de acuerdo con lo previsto en la Ley 1712 de 2014.</t>
  </si>
  <si>
    <t>Actualizar el Sistema de estadísticas en justicia</t>
  </si>
  <si>
    <t>Realizar los ajustes necesarios en el portal web www.minjusticia.gov.co, para cumplir con lo previsto en la Ley 1712 de 2014</t>
  </si>
  <si>
    <t>Realizar la actualización del sistema de estadísticas publicado en el portal institucional</t>
  </si>
  <si>
    <t xml:space="preserve">Responsables </t>
  </si>
  <si>
    <t>Áreas Misionales</t>
  </si>
  <si>
    <t>-</t>
  </si>
  <si>
    <t>Participar en Ferias Nacionales de Servicio al Ciudadano (Grupo de Servicio al Ciudadano y áreas misionales)</t>
  </si>
  <si>
    <t>Dirección de Política Criminal y Penitenciaria</t>
  </si>
  <si>
    <t>Subdirección de Control y Fiscalización de Sustancias Químicas y Estupefacientes</t>
  </si>
  <si>
    <t>Responsables</t>
  </si>
  <si>
    <t>Realizar reunión para la retroalimentación y consolidación de buenas prácticas de participación ciudadana de la entidad</t>
  </si>
  <si>
    <t>Entregar información oportuna y en lenguaje sencillo sobre temas de interés para la ciudadanía relacionados con las competencias del Ministerio de Justicia y del Derecho</t>
  </si>
  <si>
    <t>Sin programación</t>
  </si>
  <si>
    <t>2. Acciones de información a través de la utilización de medios de comunicación masivos, regionales y locales o comunitarios para facilitar el acceso a la misma</t>
  </si>
  <si>
    <t>Oficina de Información en Justicia
Áreas misionales</t>
  </si>
  <si>
    <t>Fomentar espacios de diálogo presencial para presentar resultados de la gestión realizada por el Ministerio de Justicia y del Derecho</t>
  </si>
  <si>
    <t>Grupo de Comunicaciones/Misionales/Grupo de Servicio al Ciudadano</t>
  </si>
  <si>
    <t>Generar incentivos a la ciudadanía en los ejercicios de rendición de cuentas de la entidad.</t>
  </si>
  <si>
    <t>Áreas misionales</t>
  </si>
  <si>
    <t xml:space="preserve">Evaluar de las acciones establecidas en la estrategia de Rendición de Cuentas </t>
  </si>
  <si>
    <t xml:space="preserve">Realizar una jornada de capacitación con los delegados de cada dependencia del Ministerio, relacionada con conceptos, el deber de cumplir con los términos legales y correcto diligenciamiento del formato de registro de PQRS en el cual se consolida la información. </t>
  </si>
  <si>
    <t>Realizar acciones para la implementación de prácticas para reducir el consumo de papel</t>
  </si>
  <si>
    <t>Implementar el uso de firmas digitales en el  manejo de la correspondencia  mediante el  SIGOB</t>
  </si>
  <si>
    <t>Grupo de Gestión Administrativa, Financiera y Contable</t>
  </si>
  <si>
    <t>Realización de  pruebas,  capacitacion e implementación</t>
  </si>
  <si>
    <t>Realizar seguimiento de la implementación</t>
  </si>
  <si>
    <t>Sin  programación</t>
  </si>
  <si>
    <t>Identificar indicador clave para la planeación, el seguimiento, la evaluación y el control de la implementación de la Política Cero Papel.</t>
  </si>
  <si>
    <t>Elaborar encuesta para obtener información acerca de la implementación de medidas para el uso adecudo de papel en la entidad.</t>
  </si>
  <si>
    <t>Aplicar el indicador formulado en el segundo trimestre.</t>
  </si>
  <si>
    <t>Analizar los resultados de la encuesta con el fin de evaluar la implementacion de las buenas practicas para el uso adecuado de papel.</t>
  </si>
  <si>
    <t>Grupo de Gestión Administrativa , Financiera y Contable</t>
  </si>
  <si>
    <t xml:space="preserve">Evaluar los resultados obtenidos del indicador formulado en el segundo trimestre </t>
  </si>
  <si>
    <t>Elaborar diagnostico consolidado de los resultados obtenidos durante la vigencia 2017 en la implementación de la politica cero papel en la entidad</t>
  </si>
  <si>
    <t>Implementar un servicio de carpetas publicas y privadas para  manejar y compartir  la informacion de las áreas</t>
  </si>
  <si>
    <t>Subdireccion de Sistemas</t>
  </si>
  <si>
    <t>Definición de la capacidad, politica de uso,  capacitación y utilización</t>
  </si>
  <si>
    <t xml:space="preserve">Seguimiento, control de backup y monitoreo </t>
  </si>
  <si>
    <t>Elaborar el Programa de normalización de formas y formularios electrónicos</t>
  </si>
  <si>
    <t>Realizar un diagnóstico para la elaboración Modelo de Requisitos para la gestión documentos electrónicos</t>
  </si>
  <si>
    <t>Realizar el estudio y estructuración del programa de normalización de formularios electrónicos  y gestión de documentos electrónicos.</t>
  </si>
  <si>
    <t>Subdirección de Sistemas
Grupo de Gestión Documental</t>
  </si>
  <si>
    <t>Presentar el Programa de normalización de formularios electrónicos y gestión de documentos electrónicos a la Secretaría General</t>
  </si>
  <si>
    <t>Elaborar el diagnóstico para el Modelo de Requisitos para la gestión documentos electrónicos</t>
  </si>
  <si>
    <t>Realizar reuniones con la Subdirección de Sistemas con el fin de concretar el proceso de elaboración del diagnóstico del Modelo de Requisitos</t>
  </si>
  <si>
    <r>
      <t>Realizar ajustes al procedimiento  "</t>
    </r>
    <r>
      <rPr>
        <i/>
        <sz val="14"/>
        <rFont val="Calibri Light"/>
        <family val="2"/>
      </rPr>
      <t>Implementación en Producción</t>
    </r>
    <r>
      <rPr>
        <sz val="14"/>
        <rFont val="Calibri Light"/>
        <family val="2"/>
      </rPr>
      <t>", para eliminar el uso de papel</t>
    </r>
  </si>
  <si>
    <t xml:space="preserve">Realizar ajustes al procedimiento y validación de planeación </t>
  </si>
  <si>
    <t>Realizar la instalación de la herramienta</t>
  </si>
  <si>
    <t>Definir las politicas de uso, implementación y realizar el proceso de apropiación de la herramienta</t>
  </si>
  <si>
    <t>Revisión del PETI y sus proyectos</t>
  </si>
  <si>
    <t>Evaluar el PETI  y el avance de los proyectos</t>
  </si>
  <si>
    <t>Documentar los proyectos utilizando  la metodologia establecida</t>
  </si>
  <si>
    <t>Realizar evaluacion y seguimiento a los proyectos</t>
  </si>
  <si>
    <t>Realizar estudio de mercado para evaluar los costos de la migración de IPV4 a IPV6</t>
  </si>
  <si>
    <t>Definicion del alcance y requerimientos</t>
  </si>
  <si>
    <t>Solicitar las cotizaciones</t>
  </si>
  <si>
    <t>Realizar el estudio de mercado y estudios previos para proceso de contratación</t>
  </si>
  <si>
    <t>Implementar los controles priorizados</t>
  </si>
  <si>
    <t>Apoyar tecnicamente en los servicios de intercambio de información entre los sistemas de información de la Entidad y con otras entidades</t>
  </si>
  <si>
    <t>Definir los servicios de intercambio de información requeridos y establecer la viabilidad de implementación</t>
  </si>
  <si>
    <t>No aplica</t>
  </si>
  <si>
    <t>Implementar en la plataforma SICOQ el estado de la solicitud del trámite.</t>
  </si>
  <si>
    <t>Dirección de Métodos Alternativos de Solución de Conflictos</t>
  </si>
  <si>
    <t>Realizar capacitación a  funcionarios de mesa de entrada de la DMASC.</t>
  </si>
  <si>
    <t>Realizar capacitación a funcionarios del grupo de conciliación en derecho</t>
  </si>
  <si>
    <t xml:space="preserve">Hacer pruebas de funcionalidad </t>
  </si>
  <si>
    <t>Puesta en marcha y funcionamiento en ambiente de producción de las solicitud en plataforma SICAAC</t>
  </si>
  <si>
    <t>Trámites: Otorgamiento de aval para
formación de conciliadores en conciliación extrajudicial de derecho y/o en insolvencia de
persona natural no comerciante. 1)   Implementar la solicitud del trámite por medio electrónico, a través de la plataforma SICAAC (Sistema de Información de la Conciliación, el Arbitraje y la Amigable Composición)</t>
  </si>
  <si>
    <t>Trámites:  Certificado de Carencia de
Informes por Tráfico de Estupefacientes primera vez,  Renovación del Certificado de Carencia de Informes por Tráfico de Estupefacientes, Sustitución del Certificado de Carencia de Informes por
Tráfico de Estupefacientes,  Autorizaciones extraordinarias para el manejo de sustancias
químicas controladas,                                                              1) Implementar en la plataforma tecnológica Sistema de información para el control de sustancias y productos químicos -
SICOQ, el pago para el trámite del Certificado de carencia a través de PSE.</t>
  </si>
  <si>
    <t>Implementar en la plataforma SICOQ la funcionalidad del pago por PSE.</t>
  </si>
  <si>
    <t>Validar el uso del botón de pagos por PSE</t>
  </si>
  <si>
    <t>Trámite -  Indulto:
1) Optimizar la interoperabilidad o uso del Sistema de Información Interinstitucional de Justicia Transicional - SIIJT-, por Entidades del estado colombiano.</t>
  </si>
  <si>
    <t>Elaboración de documentos para compartir información entre entidades (actividad del plan de acción 2017 de la Dirección de Justicia Transicional)</t>
  </si>
  <si>
    <t>Dirección de Justicia Transicional</t>
  </si>
  <si>
    <t>Elaboración de documentos para compartir información entre entidades
(actividad del plan de acción 2017 de la DJT)</t>
  </si>
  <si>
    <t>Implementación de soluciones tecnológicas para el intercambio de información
(actividad del plan de acción 2017 de la DJT)</t>
  </si>
  <si>
    <t>Interoperabilidad o uso del sistema por dos (2) entidades del estado colombiano
(actividad del plan de acción 2017 de la DJT)</t>
  </si>
  <si>
    <t>Trámite - Indulto:
2)  Gestionar convenios de intercambio de información con Entidades, que permita la consulta electrónica de datos necesarios para adelantar los trámites de la dependencia.</t>
  </si>
  <si>
    <t>Adelantar las acciones necesarias para gestionar convenios de intercambio de información con Entidades</t>
  </si>
  <si>
    <t>Trámites:  Certificado de Carencia de
Informes por Tráfico de Estupefacientes primera vez,  Renovación del Certificado de Carencia de Informes por Tráfico de Estupefacientes, Sustitución del Certificado de Carencia de Informes por
Tráfico de Estupefacientes,  Autorizaciones extraordinarias para el manejo de sustancias
químicas controladas,  1)  Implementar la opción dentro de la plataforma que le permita al usuario conocer el estado de su trámite</t>
  </si>
  <si>
    <t>Implementar las acciones correspondientes a los Instrumentos Archivísticos y desarrollo del Programa de Gestión Documental</t>
  </si>
  <si>
    <t>Establecer la linea base  de consumo actual de papel</t>
  </si>
  <si>
    <t>Actualizar el sistema de información SIGOB para el manejo de firmas digitales</t>
  </si>
  <si>
    <t>Implementar un sistema versionador de documentos para la Subdirección de Sistemas y la Oficina de Información en Justicia</t>
  </si>
  <si>
    <r>
      <t>Realizar ajustes al procedimiento  "</t>
    </r>
    <r>
      <rPr>
        <i/>
        <sz val="14"/>
        <rFont val="Calibri Light"/>
        <family val="2"/>
      </rPr>
      <t>Soporte a usuario</t>
    </r>
    <r>
      <rPr>
        <sz val="14"/>
        <rFont val="Calibri Light"/>
        <family val="2"/>
      </rPr>
      <t>", para eliminar el uso de papel</t>
    </r>
  </si>
  <si>
    <t>Realizar ajustes al procedimiento  "Soporte a usuario", para eliminar el uso de papel</t>
  </si>
  <si>
    <t>Realizar seguimiento a la implementación</t>
  </si>
  <si>
    <t>Trámites: Autorización para la creación
de Centros de Conciliación y/o Arbitraje o Autorización para conocer procedimientos
de Insolvencia de Persona Natural no Comerciante.  1 ) Implementar la solicitud del trámite por medio electrónico, a través de la plataforma SICAAC (Sistema de Información de la Conciliación, el Arbitraje y la Amigable
Composición)</t>
  </si>
  <si>
    <t>Realizar reuniones para la aprobación del Programa de Gestión Documental y el Plan Institucional de Archivos</t>
  </si>
  <si>
    <t>Grupo de Gestión Documental</t>
  </si>
  <si>
    <t>Elaborar la documentación para presentación del PINAR y PGD ante el Comité Institucional de Desarrollo Administrativo</t>
  </si>
  <si>
    <t>Socializar y publicar la versión final del PGD y PINAR</t>
  </si>
  <si>
    <t>Elaborar el Banco Terminológico de series y subseries documentales</t>
  </si>
  <si>
    <t>Actualizar y publicar el Banco Terminológico de series y subseries documentales</t>
  </si>
  <si>
    <t>Diseñar el Programa de Capacitación en SIGOB y Gestión Documental 
Realizar programación y citación a capacitaciones</t>
  </si>
  <si>
    <t>Implementar el Programa de Capacitación en SIGOB y Gestión Documental</t>
  </si>
  <si>
    <t>Diseñar una encuesta de percepción y uso del Aplicativo SIGOB</t>
  </si>
  <si>
    <t>Diseñar el instrumento de evaluación y seguimiento de evaluación de capacitaciones y de implementación de instrumentos archivísticos</t>
  </si>
  <si>
    <t>Sin programaciónAplicar el instrumento de evaluación y seguimiento de evaluación de capacitaciones y de implementación de instrumentos archivísticos</t>
  </si>
  <si>
    <t>Diseñar el Programa de Evaluación y Seguimiento a la Gestión Documental</t>
  </si>
  <si>
    <t>Verificar el cumplimiento de los lineamientos establecidos en la normatividad archivística por parte de las Dependencias del Minsiterio de Justicia y del Derecho</t>
  </si>
  <si>
    <t>Elaborar y Actualizar Procesos y Procedimientos correspondientes a la Gestión Documental</t>
  </si>
  <si>
    <t>Elaborar y actualizar los procesos y procedimientos con relación a los Instrumentos Archivísticos aprobados o convalidados para dar aplicación a ellos.</t>
  </si>
  <si>
    <t xml:space="preserve">Implementar el Módulo de Inventarios Documentales y préstamo de expedientes, y realizar la construcción de metadatos descriptivos </t>
  </si>
  <si>
    <t>Revisar las funcionalidades del Módulo de Inventarios y funcionalidades de control de préstamo de expedientes.</t>
  </si>
  <si>
    <t>Aprobar las funcionalidades del Módulo de Inventarios y funcionalidades de control de préstamo de expedientes.</t>
  </si>
  <si>
    <t>Implementar el Módulo de Inventarios y funcionalidades de control de préstamo de expedientes.</t>
  </si>
  <si>
    <t>Construcción de Metadatos para garantizar la interoperabilidad y conservación a largo plazo</t>
  </si>
  <si>
    <t>Realizar seguimiento a la organización 1.500 Metros Lineales de Archivo de Gestión</t>
  </si>
  <si>
    <t>Realizar la organización documental del archivo de gestión del Ministerio de Justicia y del Derecho</t>
  </si>
  <si>
    <t>Realizar un diagnóstico que permita identificar el volúmen documental a intervenir del Archivo de Gestión</t>
  </si>
  <si>
    <t>Realizar el Programa de Transferencias Documentales</t>
  </si>
  <si>
    <t>Elaborar el Programa de Transferencias Documentales</t>
  </si>
  <si>
    <t>Socializar e Implementar el Programa de Transferencias Documentales</t>
  </si>
  <si>
    <t>Realizar las Tablas de Control de Acceso</t>
  </si>
  <si>
    <t>Elaborar las Tablas de Control de Acceso</t>
  </si>
  <si>
    <t>Realizar la actividades correspondientes al Programa de Conservación y Preservación Documental, y Generar el Alistamiento de Información para desarrollal el Programa de Digitalización Documental</t>
  </si>
  <si>
    <t>Elaborar el Programa de Conservación y Preservación Documental</t>
  </si>
  <si>
    <t>Elaborar  el estudio del programa de digitalización con fines archivísticos</t>
  </si>
  <si>
    <t>Establecer características de los formatos y archivos a digitalizar para el alistamiento de información para desarrollar el programa de Digitalización Documental</t>
  </si>
  <si>
    <t>Organizar la información a digitalizar</t>
  </si>
  <si>
    <t>Digitar información y digitalizar la documentación</t>
  </si>
  <si>
    <t>Realizar el proceso de seguimiento a la convalidación de Tablas de Retención Documental y elaboración de Tablas de Retención Documental</t>
  </si>
  <si>
    <t>Realizar mesas de trabajo para lograr la convalidación de las Tablas de Retención Documental y el Cuadro de Clasificación Documental</t>
  </si>
  <si>
    <t>Realizar seguimiento a la elaboración de Tablas de Valoración Documental  y presentación al AGN para convalidación, de los fondos acumulados del Ministerio de Justicia y del Derecho</t>
  </si>
  <si>
    <t>Socializar la convalidación de las Tablas de Retención Documental y el Cuadro de Clasificación Documental a las dependencias del Ministerio de Justicia y del Derecho</t>
  </si>
  <si>
    <t>Hacer control  sobre la  planeación de  pagos solicitadas por las dependencias del Ministerio de Justicia y del Derecho</t>
  </si>
  <si>
    <t>1. Elaboración mensual del boletin presupuestal, en el cual se realiza un análisis de los movimientos presupuestales mes a mes en cuanto a compromisos, obligados y pagos. 
2. Elaboración del ranking presupuestal en el cual se visualiza la ejecución de recursos por dependencia, ubicando de mayor a menor que dependencia ha realizado la mejor ejecución de recursos.
3. Elaboración y presentación de los informes presupuestales para los comités sectoriales (entidades del sector justicia) y comités directivos (Ministerio).</t>
  </si>
  <si>
    <t xml:space="preserve">Consolidar el Plan Anual de Adquisiciones de la actual vigencia conforme a las necesidades planteadas por las Dependencias. </t>
  </si>
  <si>
    <t xml:space="preserve">Publicar el enlace que permite el acceso del Plan Anual de Adquisciones de la entidad a través del  portal de Colombia Compra Eficiente,  en el sitio WEB del Ministerio de Justicia, así como el archivo del Plan.   </t>
  </si>
  <si>
    <t xml:space="preserve">Consolidar y Presentar el Informe Bimestral de ejecución al Plan Anual de Adquisiciones de la vigencia actual. </t>
  </si>
  <si>
    <t xml:space="preserve">1. Solicitar a las dependencias del Ministerio el estado de la ejecución de los Proyectos de Funcionamiento e Inversión con respecto al PAA.  
2. Verificar la informacion y generacion de informes. 
3. Presentar el Informe a la Secretaria General. </t>
  </si>
  <si>
    <t>Publicar el Plan Anual de Adquisciones en el portal de Colombia compra eficiente SECOP I y II</t>
  </si>
  <si>
    <t xml:space="preserve">Realizar las  respectivas modificaciones solicitadas por la áreas al Plan Anual de Adquisiciones con su debida publicación en portal de Colombia compra eficiente y pagina WEB del Ministerio </t>
  </si>
  <si>
    <t>Grupo de Gestión Contractual</t>
  </si>
  <si>
    <t>1. Verificar la pertinencia de las modificaciones a las necesidades de las Dependencias previo a su modificación.  
2. Consolidar la Información y Actualizar el Plan Anual de Adquisiciones oportunamente. 
3. Publicar en la Pagina WEB y en SECOP I y II las modificaciones y/o actualizaciones efectuadas al  Plan Anual de Adquisiciones de la vigencia actual.</t>
  </si>
  <si>
    <t xml:space="preserve">1. Verificación de informacion reportada por las dependencias y generacion de informes. 
2. Presentacion del Informe a la Secretaria General. </t>
  </si>
  <si>
    <t>3. Gestión del Talento Humano</t>
  </si>
  <si>
    <t>4. Eficiencia Administrativa</t>
  </si>
  <si>
    <t>Realizar  seguimiento a la actualizacion del  Indice de Información clasificada y Reservada previsto en la Ley 1712 de 2014</t>
  </si>
  <si>
    <t xml:space="preserve">Actualizar el Esquema de Publicación de Información establecido en la Ley 1712 de 2014. </t>
  </si>
  <si>
    <t>Realizar el acompañamiento a las dependencias del Ministerio, para actualizar el Registro de Activos de Información</t>
  </si>
  <si>
    <t>Oficina de Información en Justicia
Áreas Misionales</t>
  </si>
  <si>
    <t>Realizar el acompañamiento a las dependencias del Ministerio para actualizar el Registro de Activos de Información</t>
  </si>
  <si>
    <t>Realizar el acompañamiento a las dependencias del Ministerio para actualizar la   información contenida en el  Indice de Información Clasificada y Reservada</t>
  </si>
  <si>
    <t xml:space="preserve">Realizar el acompañamiento y proyectar el acto administrativo para la adopción del registro de activos de información del Ministerio, de acuerdo con lo previsto en la Ley 1712 de 2014. </t>
  </si>
  <si>
    <t xml:space="preserve">Definir  y analizar el formato actual del Esquema de Publicación de Información </t>
  </si>
  <si>
    <t>Levantamiento de la información que permita actualizar el  Esquema de Publicación de Información.</t>
  </si>
  <si>
    <t xml:space="preserve">Consolidar la información del Esquema de Publicación de Información. </t>
  </si>
  <si>
    <t>Firma del acto administrativo que aprueba el Esquema de publicación de información y Publicación en la página web del Esquema de Publicación de Información y  del acto administrativo por el cual se adopta</t>
  </si>
  <si>
    <t xml:space="preserve">Consolidar los formatos para la actualización del Indice de   Información Clasificada y Reservada Y solicitar la actualización del Indice  a las dependencias del Ministerio. </t>
  </si>
  <si>
    <t>Realizar los ajustes necesarios en el portal web www.minjusticia.gov.co para cumplir con lo previsto en la Ley 1712 de 2014</t>
  </si>
  <si>
    <t>Administración de riesgos de corrupción</t>
  </si>
  <si>
    <t>Formular y realizar seguimiento al Plan Anticorrupción y de Atención al Ciudadano</t>
  </si>
  <si>
    <t>Formular el Plan Anticorrupción y de Atención al Ciudadano</t>
  </si>
  <si>
    <t>Realizar el seguimiento a las acciones incluidas en el Plan Anticorrupción y de Atención al Ciudadano con corte al 30 de abril</t>
  </si>
  <si>
    <t>Realizar el seguimiento a las acciones incluidas en el Plan Anticorrupción y de Atención al Ciudadano con corte al 31 de agosto</t>
  </si>
  <si>
    <t>Realizar el seguimiento a las acciones incluidas en el Plan Anticorrupción y de Atención al Ciudadano con corte al 31 de diciembre</t>
  </si>
  <si>
    <t>Publicar la matriz de riesgos</t>
  </si>
  <si>
    <t>Revisar, actualizar y hacer seguimiento a los riesgos de corrupción
Publicar la matriz de riesgos</t>
  </si>
  <si>
    <t>Ver actividades planeadas componente 3 de la política 4, para el primer trimestre de 2017</t>
  </si>
  <si>
    <t>Ver actividades planeadas componente 3 de la política 4, para el segundo trimestre de 2017</t>
  </si>
  <si>
    <t>Ver actividades planeadas componente 3 de la política 4, para el tercer trimestre de 2017</t>
  </si>
  <si>
    <t>Ver actividades planeadas componente 3 de la política 4, para el cuarto trimestre de 2017</t>
  </si>
  <si>
    <t>Este requerimiento se reportará en la política 2: Transparencia, Participación y Servicio al Ciudadano Componente 4: Rendición de Cuentas a la ciudadanía</t>
  </si>
  <si>
    <t>Ver actividades planeadas componente 4 de la politica 2 para el primer trimestre de 2017</t>
  </si>
  <si>
    <t>Ver actividades planeadas componente 4 de la politica 2 para el segundo trimestre de 2017</t>
  </si>
  <si>
    <t>Ver actividades planeadas componente 4 de la politica 2 para el tercer trimestre de 2017</t>
  </si>
  <si>
    <t>Ver actividades planeadas componente 4 de la politica 2 para el cuarto trimestre de 2017</t>
  </si>
  <si>
    <t>Este requerimiento se reportará en la política 2: Transparencia, Participación y Servicio al Ciudadano Componente 5: Servicio al Ciudadano</t>
  </si>
  <si>
    <t>Ver actividades planeadas componente 5 de la política 2 para el primer trimestre de 2017</t>
  </si>
  <si>
    <t>Ver actividades planeadas componente 5 de la política 2 para el segundo trimestre de 2017</t>
  </si>
  <si>
    <t>Ver actividades planeadas componente 5 de la política 2 para el tercer trimestre de 2017</t>
  </si>
  <si>
    <t>Ver actividades planeadas componente 5 de la política 2 para el cuarto trimestre de 2017</t>
  </si>
  <si>
    <t>Oficina de Información en Justicia (Grupo de Servicio al Ciudadano)</t>
  </si>
  <si>
    <t>Grupo de Gestión Humana</t>
  </si>
  <si>
    <t>Secretaría General</t>
  </si>
  <si>
    <t>Segundo Trimestre</t>
  </si>
  <si>
    <t>Tercer Trimestre</t>
  </si>
  <si>
    <t xml:space="preserve">Cuarto Trimestre </t>
  </si>
  <si>
    <t>Líder
Temático</t>
  </si>
  <si>
    <t>5. Gestión Financiera</t>
  </si>
  <si>
    <t xml:space="preserve">Realizar capacitación dirigida a los funcionarios y contratistas del Ministerio sobre manejo de residuos como buena practica para reducir el consumo de papel en el Ministerio      </t>
  </si>
  <si>
    <t>Realizar campaña de sensibilizacion: cultura de 0 papel, reciclaje, concursos</t>
  </si>
  <si>
    <t>Actualizar la documentación del Sistema Integrado de Gestión</t>
  </si>
  <si>
    <t>Realizar acciones de medición y seguimiento al Sistema Integrado de Gestión</t>
  </si>
  <si>
    <t>Apoyar a las dependencias en la actualización documentos 
Publicar en la página web de los documentos actualizados</t>
  </si>
  <si>
    <t>Realizar seguimiento a las acciones de mejoramiento</t>
  </si>
  <si>
    <t>Realizar seguimiento a indicadores, mapa de riesgos, producto no conforme</t>
  </si>
  <si>
    <t>Realizar seguimiento a las acciones de mejoramiento (acciones correctiva, preventivas y de mejora)</t>
  </si>
  <si>
    <t>Realizar la medición una vez iniciada la implementación de las buenas prácticas</t>
  </si>
  <si>
    <t>Elaborar el anteproyecto de presupuesto</t>
  </si>
  <si>
    <t>Elaborar y socializar mediante oficio un informe mensual a cada una de las entidades adascritas sobre su comportamiento presupuestal de los recursos apropiados en la presente vigencia.</t>
  </si>
  <si>
    <t>Propiciar una Justicia eficaz y eficiente en el marco de una atención integral</t>
  </si>
  <si>
    <t>Diseñar y coordinar mecanismos de justicia transicional para contribuir a la reconciliación nacional</t>
  </si>
  <si>
    <t>Focalizar los esfuerzos del Estado para la prevención, persecución del delito y resocialización del delincuente</t>
  </si>
  <si>
    <t>Fortalecer la política integral de drogas y su implementación en todo el país</t>
  </si>
  <si>
    <t>Gerencia efectiva y desarrollo institucional</t>
  </si>
  <si>
    <t>Cumplir con lo planeado en SINERGIA, proyectos de inversión y plan estratégico</t>
  </si>
  <si>
    <t>Cumplir con lo planeado en  plan estratégico</t>
  </si>
  <si>
    <t>Cumplir con lo planeado en pryectos de inversión y plan estratégico</t>
  </si>
  <si>
    <t>Cumplir con lo planeado en SINERGIA y proyectos de inversión</t>
  </si>
  <si>
    <t>Cumplir con lo planeado en proyectos de inversión y plan estratégico</t>
  </si>
  <si>
    <t>Identificar el nivel de participación ciudadana en la gestión de la entidad a través del seguimiento a la Estrategia de Participación Ciudadana</t>
  </si>
  <si>
    <t>Socializar información sobre la política criminal a grupos de interés y ciudadanía interesada</t>
  </si>
  <si>
    <t>Realizar conversatorios del Observatorio de Política Criminal sobre temas de interés para la Política Criminal y Penitenciaria</t>
  </si>
  <si>
    <t>Realizar conversatorio del Observatorio de Política Criminal sobre temas de interés para la Política Criminal y Penitenciaria</t>
  </si>
  <si>
    <t>Elaborar un documento técnico que contiene  recomendaciones de política pública basadas en ejercicios piloto realizados previamente en zonas  intervenidas, encaminadas al apoyo a la formalización de tierras y proyectos productivos  que propician la reducción de vulnerabilidades y la disminución de la oferta de drogas.</t>
  </si>
  <si>
    <t>Dirección de Política contra las Drogas y Actividades relacionadas</t>
  </si>
  <si>
    <t>Apoyar la elaboración de Un Plan de Vida  para fortalecer estructuras de gobierno indígenas y promover la incorporación de elementos de reducción de oferta de drogas que contribuyan a la implementación de una política territorial de drogas con enfoque diferencial.</t>
  </si>
  <si>
    <t>Dirección de Política contra las Drogas</t>
  </si>
  <si>
    <t>Realizar divulgación oportuna de las acciones, programas y rutas de acceso a la oferta, orientada a la implementación de la política pública en el marco de las competencias de la entidad</t>
  </si>
  <si>
    <t>Realizar divulgación de las piezas de comunicación relacionadas con la implementación de la política pública</t>
  </si>
  <si>
    <t>Articular las acciones que ejecuta la entidad en el marco de la política pública, con la estrategia de comunicaciones del SNARIV liderada por la Oficina de Comunicaciones de la Unidad</t>
  </si>
  <si>
    <t>Poner a disposición de la ciudadanía información relevante a la formulación de política, diseño de normas y planeación de la entidad con el fin de recibir retroalimentación e incentivar a la ciudadanía a participar</t>
  </si>
  <si>
    <t>Publicar los documentos o instrumentos de planeación institucional para la consulta y retroalimentación de la ciudadanía para fortalecer el proceso de planeación</t>
  </si>
  <si>
    <t>Publicar en la página web del Ministerio de Justicia y del Derecho el plan de acción institucional para recibir aportes de la ciudadanía.
Publicar el Plan Anticorrupción y de Atención al Ciudadano para recibir aportes de la ciudadanía</t>
  </si>
  <si>
    <t>Áreas Misionales / Oficina Asesora de Planeación / Grupo de Servicio al Ciudadano /Grupo de Comunicaciones</t>
  </si>
  <si>
    <t>Atender los requerimientos que generan los mensajes colocados en las redes sociales</t>
  </si>
  <si>
    <t>Orientar a mujeres víctimas de violencia sexual en el marco del conflicto armado para facilitar el acceso a la justicia</t>
  </si>
  <si>
    <t>Orientar personas LGBTI víctimas de la violencia sexual en el marco del conflicto armado para facilitar el acceso a la justicia</t>
  </si>
  <si>
    <t>Asesorar a los Entes Territoriales y a las Organizaciones interesadas en la Implementación de la Conciliación en Equidad en el Territorio Nacional</t>
  </si>
  <si>
    <t xml:space="preserve">Actualizar el normograma de la entidad para incluir normas sobre participación ciudadana </t>
  </si>
  <si>
    <t xml:space="preserve">Actualizar los normogramas de los procesos de la entidad para incluir normas sobre participación ciudadana </t>
  </si>
  <si>
    <t>Oficina de Información en Justicia
Oficina Asesora de Planeación</t>
  </si>
  <si>
    <t>Identificar buenas practicas de participación ciudadana incluidas en la Estrategia de Participación Ciudadana en el Ministerio de Justicia y del Derecho</t>
  </si>
  <si>
    <t xml:space="preserve"> Realizar el acompañamiento y seguimiento a la actualización del Registro de activos de información previsto en la Ley 1712 de 2014</t>
  </si>
  <si>
    <t>Identificar las necesidades de información de la ciudadanía para la Rendición de Cuentas</t>
  </si>
  <si>
    <t>Realizar propuesta de consulta de expectativas para RC Justicia Transicional</t>
  </si>
  <si>
    <t>Dirección de Justicia Transicional / Grupo de Servicio al Ciudadano / Grupo de Comunicaciones</t>
  </si>
  <si>
    <t>Realizar propuesta de consulta de expectativas para RC Minjusticia</t>
  </si>
  <si>
    <t>Grupo de Servicio al Ciudadano / Grupo de Comunicaciones</t>
  </si>
  <si>
    <t>Publicar información relacionada con la gestión de la Dirección de Justicia Transicional y Dirección de Justicia Formal y Jurisdiccional</t>
  </si>
  <si>
    <t>Publicar información relacionada con la gestión de Minjusticia</t>
  </si>
  <si>
    <t>Divulgar los informes de rendición pública de cuentas sobre la gestión adelantada por la entidad en el marco de sus competencias en la prevención, protección, atención, asistencia y reparación integral de las víctimas</t>
  </si>
  <si>
    <t>Realizar transmisión de las jornadas de rendición de cuentas</t>
  </si>
  <si>
    <t>Divulgar los informes de rendición pública de cuentas sobre la gestión adelantada por la entidad</t>
  </si>
  <si>
    <t>Realizar transmisión de Rendición de cuentas a través de medios electrónicos</t>
  </si>
  <si>
    <t>Áreas Misionales
Grupo de Comunicaciones</t>
  </si>
  <si>
    <t>Preparar y seleccionar la información a incluir en las redes sociales</t>
  </si>
  <si>
    <t xml:space="preserve">Generar  mensajes en las redes sociales </t>
  </si>
  <si>
    <t>Divulgar los informes de rendición pública de cuentas sobre la gestión adelantada por la entidad en el marco de sus competencias en la prevención, protección, atención, asistencia y reparación integral de las víctimas.</t>
  </si>
  <si>
    <t>Disponer de canales digitales para realización de rendición de cuentas e incentivar la participación ciudadana</t>
  </si>
  <si>
    <t>Recepcionar y resolver inquietudes a través de las redes como espacios de rendición de cuentas y participación ciudadana.</t>
  </si>
  <si>
    <t>Difundir permanente los aspectos más relevantes de la gestión del ministerio de Justicia a través de los medios electrónicos dispuestos por la entidad (Pagina web – Twitter – Facebook y Youtube).</t>
  </si>
  <si>
    <t>Áreas misionales
Grupo de Comunicaciones</t>
  </si>
  <si>
    <t>Generar mensajes en las redes sociales</t>
  </si>
  <si>
    <t>Áreas Misionales
Oficina de Información en Justicia</t>
  </si>
  <si>
    <t>Áreas misionales
Grupo de Comunicaciones
Grupo de Servicio al Ciudadano</t>
  </si>
  <si>
    <t>Fomentar espacios de diálogo presencial para presentar resultados de la gestión realizada por la Dirección de Justicia Transicional</t>
  </si>
  <si>
    <t>Áreas Misionales
Grupo de Comunicaciones
Grupo de Servicio al Ciudadano</t>
  </si>
  <si>
    <t>Habilitar canales de comunicación virtual para el ejercicio de rendición de cuentas</t>
  </si>
  <si>
    <t>Habilitar canales de comunicación virtual para el ejercicio de rendición de cuentas (streaming, hangout, chat, página web)</t>
  </si>
  <si>
    <t>Fortalecer la cultura de rendición de cuentas en el Ministerio de Justicia y del Derecho</t>
  </si>
  <si>
    <t>Definir incentivos para el ejercicio de Rendición de Cuentas de la Dirección de Justicia Formal y Jurisdiccional y Dirección de Justicia Transicional</t>
  </si>
  <si>
    <t>Realizar capacitación a funcionarios de la Dirección de Justicia formal y Jurisdiccional</t>
  </si>
  <si>
    <t>Áreas Misionales
Grupo de Servicio al Ciudadano</t>
  </si>
  <si>
    <t>Realizar capacitación a la Dirección de Justicia Transicional</t>
  </si>
  <si>
    <t>Entregar un certificado de asistencia a los ciudadanos que participan en los ejercicios de diálogo presencial de las direcciones
Capacitación a servidores públicos para fomentar la rendición de cuentas</t>
  </si>
  <si>
    <t>Realizar concurso entre los funcionarios sobre el conocimiento que tienen del Ministerio de Justicia y del Derecho</t>
  </si>
  <si>
    <t>Realizar seguimiento y control al conjunto de acciones definidas en la estrategia de participación ciudadana y rendición de cuentas</t>
  </si>
  <si>
    <t>Realizar seguimiento y control al conjunto de acciones definidas en la estrategia de participación ciudadana y rendición de cuentas del Ministerio de Justicia y del Derecho.</t>
  </si>
  <si>
    <t xml:space="preserve">Realizar convocatoria por distintos medios electrónicos y no electrónicos a la ciudadanía para participar en los ejercicios de Rendición de Cuentas
</t>
  </si>
  <si>
    <t>Realizar convocatoria por distintos medios electrónicos y no electrónicos a la ciudadanía para participar en los ejercicios de Rendición de Cuentas - Justicia Transicional</t>
  </si>
  <si>
    <t>Dirección de Justicia Transicional
Grupo de Comunicaciones
Grupo de Servicio al Ciudadano</t>
  </si>
  <si>
    <t>Realizar convocatoria por distintos medios electrónicos y no electrónicos a la ciudadanía para participar en los ejercicios de Rendición de Cuentas</t>
  </si>
  <si>
    <t>Recopilar información relevante para la elaboración del documento de memorias</t>
  </si>
  <si>
    <t>Áreas misionales
Grupo de Comunicaciones
Grupo de Servcio al Ciudadano</t>
  </si>
  <si>
    <t>Evaluar de las acciones de RC del ejercicio de Justicia Transicional</t>
  </si>
  <si>
    <t>Evaluar de las acciones de los ejercicios de Rendición de Cuentas del Ministerio de Justicia y del Derecho</t>
  </si>
  <si>
    <t>Elaborar documento de evaluación de los ejercicios de RC para su publicación</t>
  </si>
  <si>
    <t>Elaborar documento de evaluación del proceso de Rendición de Cuentas 2017</t>
  </si>
  <si>
    <t xml:space="preserve"> 5. Servicio al Ciudadano</t>
  </si>
  <si>
    <t>Implementar la herramienta tecnológica que permita la caracterización y seguimiento de las peticiones, quejas, reclamos y sugerencias (PQRS) tramitadas por las diferentes dependencias de la entidad. Sistema de registro.</t>
  </si>
  <si>
    <t>Poner en producción plataforma PQRS-SIGOB</t>
  </si>
  <si>
    <t>Realizar capacitación SIGOB Tipologías</t>
  </si>
  <si>
    <t>Realizar ajustes SIGOB según requerimientos generación reportes PQRS</t>
  </si>
  <si>
    <t>Realizar la atención oportuna a las inquietudes respecto al funcionamiento de la herramienta web LegalApp qué se reciben por medio del Menú Contáctenos</t>
  </si>
  <si>
    <t>Dirección de Justicia Formal y Jurisdiccional</t>
  </si>
  <si>
    <t>Responder las consultas y solicitudes que le lleguen a la DDDOJ  a través del contáctenos de SUIN-Juriscol</t>
  </si>
  <si>
    <t>Generar mecanismos que permitan realizar un seguimiento efectivo a las PQRS atendidas por las distintas áreas del Ministerio de Justicia y del Derecho</t>
  </si>
  <si>
    <t>Realizar jornadas de atención y orientación a víctimas de la violencia en el marco del conflicto armado, incluyendo municipios que tengan  énfasis en población indígena y comunidades negras.</t>
  </si>
  <si>
    <t>Definir directrices para hacer seguimiento a las peticiones, quejas, reclamos y sugerencias recibidas de las empresas y que son atendidas por la Subdirección de Control y fiscalización de Sustancias Químicas y Estupefacientes</t>
  </si>
  <si>
    <t>Realizar mesa de trabajo para definir estrategia en Feria de Servicio al Ciudadano 2017, participar en las Ferias de Servicio al Ciudadano de las cuales se apruebe la asistencia del MJD</t>
  </si>
  <si>
    <t>Generar acciones que permitan mejorar la gestión y trámite de las Peticiones, Quejas y reclamos presentados por la ciudadanía (Mesas de trabajo sectorial)</t>
  </si>
  <si>
    <t>Responder las consultas y solicitudes que le lleguen a la Dirección de Desarrollo del Derecho y Ordenamiento Jurídico  a través del contáctenos de SUIN-Juriscol</t>
  </si>
  <si>
    <t>Grupo de Servicio al Ciudadano/Subdirección de Control y Fiscalización de Sustancias Químicas y Estupefacientes</t>
  </si>
  <si>
    <t>Actualizar el procedimiento P-GISC-01 de atención a PQRS</t>
  </si>
  <si>
    <t>Socializar cronograma de Ferias de Servicio de Atención al Ciudadano en las que hará presencia el MJD - 2017
Realizar mesa de trabajo para definir estrategia en Feria de Servicio al Ciudadano 2017, participar en las Ferias de Servicio al Ciudadano de las cuales se apruebe la asistencia del MJD</t>
  </si>
  <si>
    <t>Dirección de Desarrollo del Derecho y Ordenamiento Jrídico</t>
  </si>
  <si>
    <t>Realizar labores técnicas para su desarrollo</t>
  </si>
  <si>
    <t xml:space="preserve">Matriz de Planeación y Seguimiento </t>
  </si>
  <si>
    <t>Código: F-DP-05-01</t>
  </si>
  <si>
    <t xml:space="preserve">Modelo Integrado de Planeación y Gestión </t>
  </si>
  <si>
    <t>Versión: 04</t>
  </si>
  <si>
    <r>
      <rPr>
        <sz val="22"/>
        <rFont val="Century Gothic"/>
        <family val="2"/>
      </rPr>
      <t>Fecha</t>
    </r>
    <r>
      <rPr>
        <b/>
        <sz val="22"/>
        <rFont val="Century Gothic"/>
        <family val="2"/>
      </rPr>
      <t xml:space="preserve">: </t>
    </r>
    <r>
      <rPr>
        <sz val="22"/>
        <rFont val="Century Gothic"/>
        <family val="2"/>
      </rPr>
      <t>19 abril 2017</t>
    </r>
  </si>
  <si>
    <t>Construir del Plan de Desarrollo del Talento Humano</t>
  </si>
  <si>
    <t>Coordinar la suscripción de los acuerdos de gestión.</t>
  </si>
  <si>
    <t>Realizar la capacitación o el envio del material (cuando estos no asistan a la capacitación) a los nuevos gerentes públicos sobre la suscripción, seguimiento y evaluación de los acuerdos de gestión.
Verificar la concertación y formalización(suscripción) de los acuerdos de gestión en el periodo correspondiente.
ACTIVIDAD POR DEMANDA</t>
  </si>
  <si>
    <t>Coordinar la realización de la  evaluación de desempeño laboral de los funcionarios de carrera administrativa del MJD</t>
  </si>
  <si>
    <t>Enviar  mediante correo institucional a los funcionarios de carrera los formatos para la suscripción y seguimiento de la evaluación del desempeño laboral.
Acompañamiento a evaluadores y evaluados en el proceso de evaluación del desempeño ordinaria o eventual que lo soliciten.
Recibir los formatos de suscripción y seguimiento de la evaluación del desempeño laboral.</t>
  </si>
  <si>
    <r>
      <t xml:space="preserve">Solicitar mediante oficio a la CNSC, nos indique el aporte que debe realizar el Ministerio de Justicia y del Derecho, para adelantar el proceso de selección para proveer 146 empleos vacantes
Incluir en el anteproyecto de presupuesto 2017, los recursos necesarion para realizar el concurso de meritos.
</t>
    </r>
    <r>
      <rPr>
        <sz val="14"/>
        <color rgb="FFFF0000"/>
        <rFont val="Calibri Light"/>
        <family val="2"/>
      </rPr>
      <t>NO APLICA, LA CNSC ES QUIEN AHORA LIDERA EL TEMA.</t>
    </r>
  </si>
  <si>
    <t>Realizar trámites ante la CNSC relacionados con la planeación del concurso de méritos y solicitar la inclusión dentro del anteproyecto de presupuesto año 2017, la partida necesaria para la realización de los concursos de mérito.</t>
  </si>
  <si>
    <t>Actualización del sistema SIGEP</t>
  </si>
  <si>
    <t>Generar los reportes solicitados por la administración  de la situación de la planta de personal para la toma de decisiones.
Nota: permanentemente se registran  todas las novedades de ingreso y retiro de funcionarios en el sistema SIGEP.
ACTIVIDAD POR DEMANDA</t>
  </si>
  <si>
    <t>Grupo de GestiónHumana</t>
  </si>
  <si>
    <t>Desarrollar el plan de capacitación 2017.</t>
  </si>
  <si>
    <t xml:space="preserve">Realizar las actividades de capacitación programadas de acuerdo con el Plan de Desarrollo de Talento Humano
Realizar las actividades de capacitación adicionales requeridas. </t>
  </si>
  <si>
    <t>Desarrollar el plan de Bienestar  2017.</t>
  </si>
  <si>
    <t xml:space="preserve">Realizar las actividades de bienestar programadas de acuerdo con el Plan de Desarrollo de Talento Humano
Realizar las actividades de bienestar adicionales requeridas.  </t>
  </si>
  <si>
    <t>Solicitar asesoria a la DAFP para prorrogar la planta temporal de conductores.</t>
  </si>
  <si>
    <t>Solicitar asesoria a la DAFP  para la modernización institucional.</t>
  </si>
  <si>
    <t>Elaborar la justificación de prorroga de la planta temporal de Conductores Mecánicos.</t>
  </si>
  <si>
    <t>Elaboración del estudio técnico para la modernización institucional.</t>
  </si>
  <si>
    <t xml:space="preserve">Elaborar el proyecto de acto administrativo para formalizar la prorroga de la planta temporal de Conductores Mecánicos. </t>
  </si>
  <si>
    <t xml:space="preserve"> Elaborar el proyecto de acto administrativo de modernización institucional</t>
  </si>
  <si>
    <t>N.A (actividad realizada en la vigencia anterior)</t>
  </si>
  <si>
    <t>Elaborar el proyecto de acto administrativo de modernización institucional</t>
  </si>
  <si>
    <t xml:space="preserve">NO APLICA  </t>
  </si>
  <si>
    <t xml:space="preserve">Enviar al DAFP justificación,  para tramitar la viabilidad técnica de la prorroga de la planta temporal de Conductores Mecánicos. </t>
  </si>
  <si>
    <t xml:space="preserve">Enviar al DAFP el estudio técnico,  para tramitar la viabilidad técnica  para  modernización institucional. </t>
  </si>
  <si>
    <t xml:space="preserve">Realizar seguimiento al trámite de viabilidad presupuestal solicitada por el DAFP al Ministerio de Hacienda y Crédito Público, para la prorroga de la planta temporal de  Conductores Mecánicos. </t>
  </si>
  <si>
    <t xml:space="preserve">Realizar seguimiento al trámite de viabilidad presupuestal solicitada por el DAFP al Ministerio de Hacienda y Crédito Público, para la creación de la Dirección de Técnologias de la Información. </t>
  </si>
  <si>
    <t>El registro de la reforma organizacional en el SIGEP, se realizara una vez se obtenga el Registro presupuestal expedido por la Dirección General de Presupuesto Público Nacional del Ministerio de Hacienda y Crédito Público y el decreto correspondiente expedido por la Presidencia de la República.</t>
  </si>
  <si>
    <t xml:space="preserve">Enviar al DAFP el estudio técnico,  para tramitar la viabilidad técnica de la prorroga de la planta temporal de Conductores Mecánicos. </t>
  </si>
  <si>
    <t>Atender las observaciones del DAFP frente al estudio tecnico de modernicación.</t>
  </si>
  <si>
    <t>Solicitar por correo electronico el estado del tramite.</t>
  </si>
  <si>
    <t>Realizaer el registro de la reforma organizacional en el SIGEP</t>
  </si>
  <si>
    <t xml:space="preserve">No se tenían programadas actividades para el primer trimestre </t>
  </si>
  <si>
    <t>En la plataforma SICOQ  se implementó una opción para que el usuario conozca en cualquier momento dentro del trámite de expedición del Certificado de Carencia el estado de su solicitud, de tal manera que en el primer semestre se ejecutó la acción dando celeridad a su implementación</t>
  </si>
  <si>
    <t>Se realizó la instalación del módulo en ambiente de prueba en los servidores de Policía Nacional</t>
  </si>
  <si>
    <t>Mediante Memorando MEM17-0002452 el  14 de marzo de 2017  se solicito  a la    a la oficina de Sistemas la colaboración para  definir la  fecha que  entra en producción el web service,  para la codificación de las solicitudes que se radiquen por el SICAAC,  una vez entre en produccion se  tiene  programado  la capacitación a todo el equipo de Conciliación para que  den respuesta por la plataforma a los diferentes tramites. en cuanto al servicio de Web entre SICCAC- SIGOB                                                                                                                                                         
tambien Se adelanto el modulo de solicitudes, donde cada profesional puede tramitar solicitudes como
Aprobación de reglamento-
Autorización de creación de centro
Autorización para Tramitar casos de insolvencia
aval para capacitar en conciliación derecho
aval para capacitar en Insolvencia
También se puedan aclarar dudas sobre la programación de visitas en la plataforma, registro del seguimiento a las investigaciones en la plataforma
Los ingenieros de la UIS nos capacitaran durante los días 24 y 25 de abril sobre el uso de la herramienta.
el 1er dia inicia 8 am y el segundo 9 am
sala de juntas piso 9 Vice Justicia</t>
  </si>
  <si>
    <t>Se hizo revisión al formato que se esta diseñando en conjunto con la Subdirección de Sistemas, Secretaria General, Grupo de Gestión Documental para recopilar la información de las áreas que permita registrar la información del Registro de Activos de Información y del Indice de Información Clasificada y Reservada de la Entidad</t>
  </si>
  <si>
    <t>Se hizo la revisión al formato que se está diseñando en conjunto con la Subdirección de Sistemas, Secretaria General, Grupo de Gestión Documental para recopilar la información de las áreas que permita registrar la información del Registro de Activos de Información y del Indice de Información Clasificada y Reservada de la Entidad</t>
  </si>
  <si>
    <t xml:space="preserve">Se diseño y analizó el formato del Esquema de Publicación de Información, para  consideración del Grupo de Comunicaciones y posterior actualización de la información. </t>
  </si>
  <si>
    <t>Se han realizado ajustes a la información publicada en el portal web www.minjusticia.gov.co los cuales se han escalado al web master para la aplicación de los ajustes correspondientes. Se ha revisado la visualización de  las modificaciones.</t>
  </si>
  <si>
    <t>Frente a la actualizacion del Sistemas de Estadisticas en Justicia (SEJ),  se realizaron reuniones  para la estructuración inicial de las líneas bases de Corrupción y DDHH, publicando los documentos de contextualizacion en la SEJ. De igual forma se ejecutó la actualizacion de los indicadores de las temáticas de Politica Criminal, Política contra las Drogas, Indicadores presupuestales, Rama Judical y Acceso a la Justicia, según los nuevos reportes de informacion entregados o generados por las fuentes de informacion</t>
  </si>
  <si>
    <r>
      <t xml:space="preserve">Durante el primer trimestre se realizaron las siguientes actividades para la implementación de la integración del sistema de PQRS-SIGOB:
</t>
    </r>
    <r>
      <rPr>
        <b/>
        <sz val="14"/>
        <rFont val="Calibri Light"/>
        <family val="2"/>
      </rPr>
      <t>Enero 25</t>
    </r>
    <r>
      <rPr>
        <sz val="14"/>
        <rFont val="Calibri Light"/>
        <family val="2"/>
      </rPr>
      <t xml:space="preserve"> se puso en producción la nueva plataforma de PQRS
</t>
    </r>
    <r>
      <rPr>
        <b/>
        <sz val="14"/>
        <rFont val="Calibri Light"/>
        <family val="2"/>
      </rPr>
      <t>Marzo 27</t>
    </r>
    <r>
      <rPr>
        <sz val="14"/>
        <rFont val="Calibri Light"/>
        <family val="2"/>
      </rPr>
      <t xml:space="preserve">, capacitación de sobre manejo de tipologías SIGOB dirigida al Grupo de Gestión Documental
</t>
    </r>
    <r>
      <rPr>
        <b/>
        <sz val="14"/>
        <rFont val="Calibri Light"/>
        <family val="2"/>
      </rPr>
      <t xml:space="preserve">Marzo 30 </t>
    </r>
    <r>
      <rPr>
        <sz val="14"/>
        <rFont val="Calibri Light"/>
        <family val="2"/>
      </rPr>
      <t xml:space="preserve">capacitación PQRS al Grupo de Gestión Documental,
</t>
    </r>
    <r>
      <rPr>
        <b/>
        <sz val="14"/>
        <rFont val="Calibri Light"/>
        <family val="2"/>
      </rPr>
      <t>Abril 01:</t>
    </r>
    <r>
      <rPr>
        <sz val="14"/>
        <rFont val="Calibri Light"/>
        <family val="2"/>
      </rPr>
      <t xml:space="preserve"> se comenzó la implementación del uso de las nuevas tipologías en SIGOB.</t>
    </r>
  </si>
  <si>
    <r>
      <t xml:space="preserve">Durante el mes de marzo se realizaron reuniones preferia donde se dió lineamientos a los funcionarios participantes de las áreas misionales con miras al la FNSC del </t>
    </r>
    <r>
      <rPr>
        <b/>
        <sz val="14"/>
        <rFont val="Calibri Light"/>
        <family val="2"/>
      </rPr>
      <t>25 de marzo</t>
    </r>
    <r>
      <rPr>
        <sz val="14"/>
        <rFont val="Calibri Light"/>
        <family val="2"/>
      </rPr>
      <t>, Municipio de Carmen de Bolivar, Bolivar.
El 25 de marzo el MJD participó en la FNSC de Carmen de Bolivar, Bolivar:
Dirección de Justicia Transicional (1)
Dirección de Justicia Formal y Jurisdiccional (1)
Dirección de Política Contra las Drogas (1)
Dirección de Métodos Alternativos de Solución de Conflictos (1)
Dirección De Desarrollo del Derecho y del Ordenamiento  Jurídico (1)
Dirección de Política Criminal y Penitenciaria (1)
Plan decenal (1)
Grupo de Servicio al Ciudadano (2)
159 participantes registrados</t>
    </r>
  </si>
  <si>
    <t>Se   realizaron  9 acuerdos de gestión vigencia  2017_2018, dado que la Oficina  de Información en Justicia aún tiene  jefe encargado.  El último acuerdo que corresponde a la Oficina de Asuntos Internacionales se  concertó y se  formalizó el 03/04/2017.  Con el nuevo Ministro Enrique Gil Botero. Con el último serian  10 acuerdos.</t>
  </si>
  <si>
    <r>
      <t xml:space="preserve">Realizar la capacitación o el envio del material (cuando estos no asistan a la capacitación) a los nuevos gerentes públicos sobre la suscripción, seguimiento y evaluación de los acuerdos de gestión.
Verificar la concertación y formalización(suscripción) de los acuerdos de gestión en el periodo correspondiente.
</t>
    </r>
    <r>
      <rPr>
        <b/>
        <sz val="14"/>
        <color rgb="FFFF0000"/>
        <rFont val="Calibri Light"/>
        <family val="2"/>
      </rPr>
      <t>ACTIVIDAD POR DEMANDA</t>
    </r>
  </si>
  <si>
    <t>Se evaluaron 108 funcionarios de Carrera Administrativa
Sé  realizaron Ochenta y un  (81) evaluaciones de libre  nombramiento y remoción.</t>
  </si>
  <si>
    <t xml:space="preserve">
NO APLICA, LA CNSC ES QUIEN AHORA LIDERA EL TEMA.</t>
  </si>
  <si>
    <r>
      <t xml:space="preserve">Generar los reportes solicitados por la administración  de la situación de la planta de personal para la toma de decisiones.
Nota: permanentemente se registran  todas las novedades de ingreso y retiro de funcionarios en el sistema SIGEP.
</t>
    </r>
    <r>
      <rPr>
        <b/>
        <sz val="14"/>
        <color rgb="FFFF0000"/>
        <rFont val="Calibri Light"/>
        <family val="2"/>
      </rPr>
      <t>ACTIVIDAD POR DEMANDA</t>
    </r>
  </si>
  <si>
    <t>Se genera el reporte solicitado por la administración con el fin de determinar la necesidad de personal</t>
  </si>
  <si>
    <t>El Departamento Administrativo de la Función Pública no ha dado los lineamientos requeridos para realizar esta actividad</t>
  </si>
  <si>
    <t>Durante el primer trimestre del año 2017 se estableció que la línea base de consumo de papel fue de 97,67 resmas (oficio / carta) en las dependencias del Ministerio de Justicia y del Derecho.</t>
  </si>
  <si>
    <t>Actividad ejecutada los dias 13, 14, 23 de marzo de 2017 acorde a certificación de capacitación "Manejo adecuado de residuos como buena practica para reducir el consumo de papel" expedida por la empresa Gestión Ambiental de Colombia SAS ESP, y acorde al cronograma y listados de asistencia.</t>
  </si>
  <si>
    <r>
      <t>Se envio por correo electronico a todos los funcionarios y contratistas la pieza grafica "</t>
    </r>
    <r>
      <rPr>
        <i/>
        <sz val="14"/>
        <rFont val="Calibri Light"/>
        <family val="2"/>
      </rPr>
      <t>Se nos está acabando</t>
    </r>
    <r>
      <rPr>
        <sz val="14"/>
        <rFont val="Calibri Light"/>
        <family val="2"/>
      </rPr>
      <t>" el dia 16 de febrero de 2017 y se hizo un protector de pantalla con el mismo tema del 17 de febrero al 13 de marzo, se hizo divulgación en la pantalla de los ascensores de la pieza audiovisual cero papel - genero urbano, del 22 de febrero al 1 de marzo y se hizo divulgación via intranet de la misma pieza del 22 de febrero al 1 de marzo de 2017</t>
    </r>
  </si>
  <si>
    <t>Aprovisionamiento de espacio para la creación de la maquina virtual en el 3PAR,</t>
  </si>
  <si>
    <t>Se realizó la actualizacion del sistema en el ambiente de pruebas</t>
  </si>
  <si>
    <t>Se habilitó un servidor con sistema versionador de documentos para la Subdirección de Sistemas  y la Oficina de Información en Justicia.(VM Subversión.ads.minjusticia.gov.co)</t>
  </si>
  <si>
    <t>Mediante Memorando MEM17-0002452 el  14 de marzo de 2017  se solicitó  a la    a la oficina de Sistemas la colaboración para  definir la  fecha que  entra en producción el web service,  para la codificación de las solicitudes que se radiquen por el SICAAC,  una vez entre en produccion se  tiene  programado  la capacitación a todo el equipo de Conciliación para que  den respuesta por la plataforma a los diferentes tramites. en cuanto al servicio de Web entre SICCAC- SIGOB                                                                                                                                                         
tambien Se adelanto el modulo de solicitudes, donde cada profesional puede tramitar solicitudes como
Aprobación de reglamento-
Autorización de creación de centro
Autorización para Tramitar casos de insolvencia
aval para capacitar en conciliación derecho
aval para capacitar en Insolvencia
También se puedan aclarar dudas sobre la programación de visitas en la plataforma, registro del seguimiento a las investigaciones en la plataforma
Los ingenieros de la UIS nos capacitaran durante los días 24 y 25 de abril sobre el uso de la herramienta.
el 1er dia inicia 8 am y el segundo 9 am
sala de juntas piso 9 Vice Justicia</t>
  </si>
  <si>
    <t>Se elaboraron los proyectos de decreto de modificación de estructura y de planta, para su envio al DAFP.</t>
  </si>
  <si>
    <t>Se revisaron todos los proyectos y a cada Ingeniero se le entrego uno para su correspondiente seguimiento</t>
  </si>
  <si>
    <t>Se realiza una infografía como diseño de las capacitaciones en el aplicativo SIGOB con el fin de llevar esta secuencia en las capacitaciones; adiconalmente, se publica el cronograma de capacitaciones mediante el MEM-0002327-SGH-4005</t>
  </si>
  <si>
    <t>Se realiza el diseño de encuesta de percepción la cual es aplicada al inicio de cada capacitación</t>
  </si>
  <si>
    <t>Se realiza avance en la elaboración del procedimiento de conformación de expedientes contractuales y actualización del procedimiento de recepción, registro, radicación y distribución de comunicaciones oficiales.</t>
  </si>
  <si>
    <t xml:space="preserve">En el mes de febrero se realizó la reunión para validar la funcionalidad del sistema de inventarios, en esa reunión​ estuvo presente el Informe del MJD quien hizo unas recomendaciones y requerimientos a 4-72 para poder empezar a realizar las pruebas de funcionabilidad del sotfware, dichos requerimientos no han sido ejecutados y no han entregado el programa para realizar la pruebas del mismo.
</t>
  </si>
  <si>
    <t>Se realizó el diagnóstico respectivo y se identificaron los 1500 metros lineales para iniciar intervención.</t>
  </si>
  <si>
    <t>Las características de los formatos y archivos se reflejan en el Programa de Digitalización de Documentos con fines archivísticos presentado por el contratista SPN 4/72</t>
  </si>
  <si>
    <t xml:space="preserve">Como parte del seguimiento a la elaboración de Tablas de Valoración Documental, el Contratista SPN 4/72 inició la revisión de los inventarios documentales  de los fondos a cargo del MJD, se inicia </t>
  </si>
  <si>
    <t xml:space="preserve">A pesar de los controles ejercidos por el Grupo de Gestión Administrativa , Financiera y Contable con cada Dependencia que solicita el PAC, no se logro el 100% para el primer trimestre debido los imprevistos de los supervisores quienes planean y ejecutan el PAC, en todo caso se puede observar que es un buen resultado de ejecucion frente a años anteriores. </t>
  </si>
  <si>
    <t>1. Las 15 Dependencias responsables de la ejecución presupuestal del Ministerio, remitieron al Grupo de Gestión Contractual el Plan Anual de Adquisiciones. 
2. El Grupo de Gestión Contractual consolidó en un único archivo el Plan Anual de Adquisiciones de la vigencia 2017, para el Ministerio de Justicia y del Derecho.</t>
  </si>
  <si>
    <t>1, Cargar la consolidación del Plan Anual de Adquisiciones en el SECOP I y II
2. Aprobación previa a la Publicación del Plan Anual de Adquisiciones en el portal de SECOP I y II</t>
  </si>
  <si>
    <t>1. Verificar la información suministrada  por las dependencias, respecto a los bienes, obras y/o servcicios a adquirir. 
2. Consolidar del Plan Anual de Adquisiciones</t>
  </si>
  <si>
    <t>1. Se publicó el Plan Anual de Adquisiciones de la entidad en el portal de Colombia Compra Eficiente SECOP I y II
2. El Secretario General y Ordenador del Gasto, aprobó el Plan Anual de Adquisiciones de la entidad.</t>
  </si>
  <si>
    <t xml:space="preserve">1. Publicar el Plan Anual de Adquisiciones como archivo en el sitio web  del Ministerio de Justicia y del Derecho
2. Generar el enlace de consulta al Portal SECOP II del Plan Anual de Adquisiciones en el sitio web del Ministerio </t>
  </si>
  <si>
    <t>1.  Se publicó el Plan Anual de Adquisiciones de la entidad en  la página Web del Ministerio como enlace al portal de Colombia Compra Eficiente SECOP I y II así como el archivo fisico.</t>
  </si>
  <si>
    <t xml:space="preserve">1. Verificar la pertinencia de las modificaciones a las necesidades de las Dependencias previo a su modificación.  
2. Consolidar la Información y Actualizar el Plan Anual de Adquisiciones oportunamente. 
3. Publicar en la Pagina WEB y en SECOP I y II las modificaciones y/o actualizaciones efectuadas al  Plan Anual de Adquisiciones de la vigencia actual. </t>
  </si>
  <si>
    <t>1. Las dependencias del Ministerio presentaron las modificaciones requeridas al Plan Anual de Adquisiciones.
2. El Grupo de Gestión Contractual consolidó y actualizó el plan anual de adquisiciones de la entidad, según las modificaciones presentadas y aprobadas.
3. Así mismo se cuenta con el Plan Anual de Adquisiciones para su respectiva actualización según la normtiva.</t>
  </si>
  <si>
    <t xml:space="preserve">1. Se solicitó mediante MEM17-0002231-SGC-4002 la presentación del Informe Bimestral.
2. Así mismo el Grupo de Gestión Contractual mediante MEM17-0002525-SGC-4002 remitió la consolidación del Informe Bimestral </t>
  </si>
  <si>
    <t>Elaborar el documento del plan de capacitación 2016
Elaborar el documento del plan de bienestar y estimulos
Elaborar el documento del plan de seguridad y salud en el trabajo.</t>
  </si>
  <si>
    <t>Se elaboró el documento Técnico Plan de Desarrollo de Talento Humano, Plan de Desarrollo del Talento Humano 2017 (PDTH). Componente Plan Institucional de Capacitación (PIC), de acuerdo con lo establecido en el artículo 16 de la Ley 909 de 2004</t>
  </si>
  <si>
    <t>Entregar el estudio técnico al DAFP y solicitar concepto técnico</t>
  </si>
  <si>
    <t xml:space="preserve">Se entregó el estudio tecnido al Departamento Administrativo de la Función  Pública (DAFP) y se solicitó el concepto </t>
  </si>
  <si>
    <t>Se realizaron mesas de trabajo internas para la corrección de las Tablas de Retención  Documental, las cuales fueron presentadas al Archivo General de la Nación</t>
  </si>
  <si>
    <t>Se realizaron reuniones con el contratista Servicios Postales Nacionales (SPN 4-72), con el fin de presentar los alcances y correcciones al PINAR y PGD para posterior aprobación por parte del Comité Institucional de Desarrollo Administrativo.</t>
  </si>
  <si>
    <t>Elaboración y socializacion de los informes del MJD correspondientes a los meses de diciembre 2016, enero y febrero 2017</t>
  </si>
  <si>
    <t>1. Elaboracion del cronograma
2. Solicitud de informacion a las dependencias del Ministerio de Justicia y del Derecho 
3. Revision y consolidacion de informacion
Elaboración, aprobación  y cargue del Anteproyecto</t>
  </si>
  <si>
    <t>1. Se elaboró el cronograma para la construcción del Anteproyecto de Presupuesto
2. Se solicitó a través de Memorando a las dependencias la información sobre los requerimientos en materia presupuestal para la vigencia 2018
3. Se elaboró y registró en el SIIF (Sistema Integrado de Información Financiera) las cifras del anteproyecto de presupuesto 2017 antes del 30 de marzo de 2016</t>
  </si>
  <si>
    <t>Elaborar y presentar el Marco de Gasto de Mediano Plazo</t>
  </si>
  <si>
    <t xml:space="preserve">1. Elaboracion del cronograma
2. Solicitud de informacion
3. Revision y consolidacion de informacion
4. Elaboración, presentación y aprobación del MGMP </t>
  </si>
  <si>
    <t>Elaborar y socializar en medio físico y  magnético en el Centro Dinámico de Información Estratégica  los reportes semanales y mensuales sobre el comportamiento presupuestal de la ejecución de los recursos apropiados en la presente vigencia, tanto del Ministerio de Justicia como de las entidades adscritas al Sector Justicia</t>
  </si>
  <si>
    <t>Se elaboraron y publicaron en el Centro Dinámico los informes de seguimiento a la ejecución presupuestal del Ministerio de Justicia y del Derecho  y entidades del sector de los meses diciembre de 2016 y enero y febrero de 2017</t>
  </si>
  <si>
    <t>Elaboración y socializacion de los informes del MJD  correspondientes a los meses de marzo, abril y mayo de 2017</t>
  </si>
  <si>
    <t>Elaboración y socializacion de los informes del MJD  correspondientes a los meses de junio, julio y agosto de 2017</t>
  </si>
  <si>
    <t>Elaboración y socializacion de los informes del MJD  correspondientes a los meses de septiembre, octubre y noviembre de 2017</t>
  </si>
  <si>
    <t>Elaborar y socializar mediante memorando el informe mensual "Estado y Análisis de la Ejecución Presupuestal" el cual esta compuesto por los siguientes 5 reportes: 1. Comparativo plan de usos VS ejecución presupuestal, 2. Análisis de ejecución presupuestal por dependencia, 3.Extracto evolución ejecución presupuestal, 4. Ejecución presupuestal 2015 VS 2016 y 5. Resumen de la ejecución por despacho de Ministro, Viceministerios y Secretaria General</t>
  </si>
  <si>
    <t xml:space="preserve">Se elaboraron y socializaron los informes de seguimiento presupuestal a las dependencias del Ministerio de Justicia y del Derecho  </t>
  </si>
  <si>
    <t>Elaboración y socializacion de los informes  del Ministerio de Justicia y del Derecho correspondientes a los meses de marzo, abril y mayo de 2017</t>
  </si>
  <si>
    <t>Elaboración y socializacion de los informes  del Ministerio de Justicia y del Derecho correspondientes a los meses de junio, julio y agosto de 2017</t>
  </si>
  <si>
    <t>Elaboración y socializacion de los informes del MJD  correspondientes a los meses  de septiembre, octubre y noviembre de 2016</t>
  </si>
  <si>
    <t>Elaboración y socializacion de los informes de las entidades que conforman el Sector administrativo de Justicia y del Derecho correspondientes a los meses de diciembre 2016, enero y febrero 2017</t>
  </si>
  <si>
    <t>Elaboración y socializacion de los informes de las entidades que conforman el sector administrativo de Justicia y del Derecho correspondientes a los  de junio, julio y agosto de 2017</t>
  </si>
  <si>
    <t>Elaboración y socializacion de los informes de las entidades que conforman el sector administrativo de Justicia y del Derecho correspondientes a los meses  de marzo, abril y mayo de 2017</t>
  </si>
  <si>
    <t>Elaboración y socializacion de los informes de las entidades que conforman el sector administrativo de Justicia y del Derecho correspondientes a los  meses de septiembre, octubre y noviembre de 2017</t>
  </si>
  <si>
    <t>Realizar planeación y seguimiento a los proyectos de inversión del MJD</t>
  </si>
  <si>
    <t>Realizar planeación y seguimiento a los proyectos de inversión del Ministerio de Justicia y del Derecho</t>
  </si>
  <si>
    <t>1. Revisar, actualizar y hacer seguimiento a los riesgos de corrupción
2.Publicar la matriz de riesgos</t>
  </si>
  <si>
    <t>1. El 20 de enero se realizó una convocatoria a todas las dependencias de la entidad para la consulta de los riesgos de la vigencia 2017
2. El 30 de enero de publicaron los mapas de riesgos de todos los procesos institucionales</t>
  </si>
  <si>
    <r>
      <t xml:space="preserve">Indicadores: </t>
    </r>
    <r>
      <rPr>
        <sz val="14"/>
        <rFont val="Calibri Light"/>
        <family val="2"/>
      </rPr>
      <t>se solicitó a los líderes de calidad el reporte de hoja de vida indicadores con fecha de corte 30 de marzo.</t>
    </r>
    <r>
      <rPr>
        <b/>
        <sz val="14"/>
        <rFont val="Calibri Light"/>
        <family val="2"/>
      </rPr>
      <t xml:space="preserve">
Mapa de riesgos: e</t>
    </r>
    <r>
      <rPr>
        <sz val="14"/>
        <rFont val="Calibri Light"/>
        <family val="2"/>
      </rPr>
      <t>l 20 de enero se realizó una convocatoria a todas las dependencias de la entidad para la consulta de los riesgos de la vigencia 2017; el 30 de enero de publicaron los mapas de riesgos de todos los procesos institucionales</t>
    </r>
    <r>
      <rPr>
        <b/>
        <sz val="14"/>
        <rFont val="Calibri Light"/>
        <family val="2"/>
      </rPr>
      <t xml:space="preserve">
Producto No Conforme: </t>
    </r>
    <r>
      <rPr>
        <sz val="14"/>
        <rFont val="Calibri Light"/>
        <family val="2"/>
      </rPr>
      <t>se solicitó la información del reporte de Producto No Conforme del último trismestre de 2016 y se consolido el informe del año 2016</t>
    </r>
  </si>
  <si>
    <t>Realizar seguimiento a las acciones de mejoramiento (acciones correctiva, preventivas y de mejora</t>
  </si>
  <si>
    <t>Se actualizó el seguimiento de los meses diciembre de 2016 y enero y febrero de 2017 de acuerdo a los reportes de las áreas. Se actualizó la matriz de acciones cerradas o no vigentes de acuerdo a los resultados de la auditoría de seguimiento del cuarto trimestre 2016. Se actualizaron los formatos para el seguimiento de la vigencia 2017. Se realizaron los informes de seguimiento según el reporte de las áreas de los meses diciembre de 2016 y enero y febrero de 2017 y se publicó en el Centro Dinámico de Información</t>
  </si>
  <si>
    <t>Se han presentado los siguientes avances:
-Elaboración de la primera versión de los  documentos técnicos para implementar dos servicios web con la Policía e Interpol.
-Recolección de la información para definir y documentar el alcance del servicio web con la Registraduría.
-Actualización de versión del SIIJT con mejoras funcionales para las entidades usuarias.
Evidencias:
1) Anexo Técnico - Interpol y Sioper  (1 word).
2) Correos intercambio de información Registraduría (1 carpeta digital).
3) CS-F-0006 Formato de Solicitud de cambio Ministerio Justicia (1 excel).</t>
  </si>
  <si>
    <t>Se han adelando acciones necesarias para gestionar convenios de intercambio de información con Entidades, así:
-Recolección de los documentos del Convenio Policía - Minjusticia para su revisión y ajustes.
-Evaluación de alternativas con la Oficina del  Alto Comisionado para la Paz con el fin de hacer un convenio para el uso del SIIJT.
1) Estudios previos. Revisado por Juridica DIJIN y OIJ (1 word).
2) Modelo de compromiso de confidencialidad - Convenio (1 word).
3) Alternativas sistema de información OACP (1 word).</t>
  </si>
  <si>
    <t>Durante el mes de marzo se realizaron reuniones preferia donde se dio lineamientos a los funcionarios participantes de las áreas misionales con miras al la FNSC del 25 de marzo, Municipio de Carmen de Bolivar, Bolivar.
El 25 de marzo el MJD participo en la FNSC de Carmen de Bolivar, Bolivar:
Dirección de Justicia Transicional (1)
Dirección de Justicia Formal y Jurisdiccional (1)
Dirección de Política Contra las Drogas (1)
Dirección de Métodos Alternativos de Solución de Conflictos (1)
Dirección De Desarrollo del Derecho y del Ordenamiento  Jurídico (1)
Dirección de Política Criminal y Penitenciaria (1)
Plan decenal (1)
Grupo de Servicio al Ciudadano (2)
159 ciudadanos atendidos</t>
  </si>
  <si>
    <t>Durante el primer trimestre se realizó capacitaciones a:
- Marzo 15, Lineamientos PQRS a la Subdirección de Control y fiscalización de Sustancias Quimicas y Estupefacientes,
- Febrero 15, Capacitación PQRS Despacho Viceministro de Promoción a la Justicia,
- Febrero 24, Capacitación PQRS dirigida a la Dirección de Métodos alternativos y de Solución de Conflictos,
- Marzo 30, Capacitación PQRS al Grupo de Gestión Documental</t>
  </si>
  <si>
    <t>En el primer trimestre de la vigencia 2017, se llevó a cabo el proceso de planeación de la programación 2018 de los proyectos de inversión;  para lo cual la se envio el memorando No MEM17-0001087-OAP-1300 del 31 de enero 2017, estableciendo las directrices a considerar por parte de las dependencias para la programación, así como, se realizó socialización de las mismas el día 7 de febrero en las instalaciones del Ministerio, con la presencia de directivos y formuladores de los diferentes proyectos. 
Por otra parte, se llevaron a cabo reuniones conjuntas entre las dependencias y el Departamento Nacional de Planeación, para dar a conocer los proyectos de inversión, y realizar los ajustes que se consideraran pertinentes.
Por último, el MinJusticia como cabeza de sector, envió comunicaciones a las diferentes  entidades adscritas el día 8 de febrero, dandoles las directrices correspondientes para el proceso de programación, así como llevó a cabo reuniones de cada entidad con el DNP, para la verificación de los proyectos de inversión a registrarse.</t>
  </si>
  <si>
    <t>1. Mapa de riesgos de corrupción y las medidas para mitigarlos</t>
  </si>
  <si>
    <t>PLANEADO I TRIM.</t>
  </si>
  <si>
    <t>1.</t>
  </si>
  <si>
    <t>2.</t>
  </si>
  <si>
    <r>
      <t xml:space="preserve">1. Esquemas de atención por múltiples canales </t>
    </r>
    <r>
      <rPr>
        <b/>
        <sz val="11"/>
        <rFont val="Calibri"/>
        <family val="2"/>
        <scheme val="minor"/>
      </rPr>
      <t>NO</t>
    </r>
    <r>
      <rPr>
        <sz val="11"/>
        <rFont val="Calibri"/>
        <family val="2"/>
        <scheme val="minor"/>
      </rPr>
      <t xml:space="preserve"> electrónicos</t>
    </r>
  </si>
  <si>
    <t>3.</t>
  </si>
  <si>
    <t>3. GESTIÓN DEL TALENTO HUMANO</t>
  </si>
  <si>
    <t>4.</t>
  </si>
  <si>
    <t>5.</t>
  </si>
  <si>
    <t>Actualizar el código de ética, de acuerdo Modelo de Gestión Ética para Entidades
del Estado - USAID</t>
  </si>
  <si>
    <t>1. Implementar la metodologia  - Modelo de Gestión Ética para Entidades
del Estado - USAID.
*Formulación de los compromisos éticos.
*Capacitación y entrenamiento en  pedagógica y comunicativa</t>
  </si>
  <si>
    <t>MIPG MJD 2017</t>
  </si>
  <si>
    <t>Política 1</t>
  </si>
  <si>
    <t>Política 2</t>
  </si>
  <si>
    <t>Política 3</t>
  </si>
  <si>
    <t>Política 4</t>
  </si>
  <si>
    <t>Política 5</t>
  </si>
  <si>
    <t xml:space="preserve">Se formuló y publicó en la página web www.minjusticia.gov.co el documento "Minjusticia Transparente" </t>
  </si>
  <si>
    <t xml:space="preserve">
El día 30 de enero de 2017 se publicó en la página web www. minjusticia.gov.co en plan de acción institucional para recibir retroalimentación de la ciudadanía. No se recibieron comentarios
El día 30 de enero de 2017 se públicó en la página web www.minjusticia.gov.co ell Plan Anticorrupción y de Atención al Ciudadano (Minjusticia Transparente)
</t>
  </si>
  <si>
    <t>Gestionar el apoyo de un oficial de seguridad</t>
  </si>
  <si>
    <t>Realizar el proceso de contratación para el apoyo de un oficial de seguridad</t>
  </si>
  <si>
    <t>Se encuentra en ejecución el Contrato 264 de 2017</t>
  </si>
  <si>
    <t xml:space="preserve">Realizar la declaración de aplicabilidad y priorizar los controles a implementar </t>
  </si>
  <si>
    <t>Se elaboró declaración de aplicabilidad y se priorizaron los controles a implementar (contrato No. 0264 de 2017)</t>
  </si>
  <si>
    <t>Implementar los controles relacionadas con el Modelo de Seguridad y Privacidad de la Información -MSPI, establecidas en el Manual de Gobierno en Línea, para el proceso de gestión de TIC, de acuerdo a la priorizacion definida</t>
  </si>
  <si>
    <t>El día 03 de marzo se realizó una reunión  entre la Dirección de Justicia Transicional y el Grupo de Servicio al Ciudadano  con el objetivo de preparar el  ejercicio de rendición de cuentas que se realizará el día 06 de junio en Toledo (Antioquia)</t>
  </si>
  <si>
    <t>La periodista encargada de las redes sociales atiende de manera inmediata las inquietudes que la ciudadanía tiene de la información del MJD a través de las redes sociales</t>
  </si>
  <si>
    <t xml:space="preserve">La periodista encargada de las redes sociales atiende de manera inmediata las inquietudes que la ciudadanía tiene de la información del MJD a través de las redes sociales </t>
  </si>
  <si>
    <t>En el primer trimestre (22 febrero)  la Dirección de Política Criminal  del MJD y el INPEC realizó a través de la red social  Twitter la socialización de proyectos de ley sobre temas penitenciarios
Socializaciones del Observatorio de Política Criminal (27 de febrero y 7 de marzo) en la res social Twitter
Publicación de Información estadística sobre política criminal el 09 y el 14 de febrero
La periodista encargada del Grupo de Comunicaciones de redes sociales redacta y edita los mensajes</t>
  </si>
  <si>
    <t>*Se tramitaron 41.967 casos  por los ciudadanos ante conciliadores en derecho y en equidad
*Se orientaron 124.204 ciudadanos en el acceso a la justicia a través de Casas de Justicia y Centros de Convivencia Ciudadana
*Se pusieron a disposición en Sistema Único de Información Normativa SUIN- JURISCOL 168 normas de carácter general y abstracto con análisis de vigencia y afectación jurisprudencial</t>
  </si>
  <si>
    <t>Se llevó a cabo una (1) asesoría a las entidades territoriales en la formulación y adopción de la política de drogas a nivel departamental</t>
  </si>
  <si>
    <r>
      <rPr>
        <b/>
        <sz val="14"/>
        <rFont val="Calibri Light"/>
        <family val="2"/>
      </rPr>
      <t>Fortalecimiento de la gestión financiera:</t>
    </r>
    <r>
      <rPr>
        <sz val="14"/>
        <rFont val="Calibri Light"/>
        <family val="2"/>
      </rPr>
      <t xml:space="preserve"> 
*El Programa Anual Mensualizado de Caja - PAC tuvo una ejecución del 95%
*Los 8 requerimientos de trámites presupuestales recibidos por la Oficina Asesora de Planeación del MinJusticia fueron atendidos oportunamente
*La meta del 34% programada para el primer trimestre de ejecución presupuestal de MinJusticia fue superada
*La Oficina Asesora de Planeación de MinJusticia atendió el total de solicitudes de control de formulación de proyectos de inversión presentados por las entidades del Sector (20 solicitudes)
* la Oficina Asesora de Planeación de Minjusticia realizó el informe de seguimiento de los 12 proyectos de inversión con base en la información registrada por las dependencias de la entidad en el Sistema de Seguimiento a Proyectos de Inversión - SPI.
</t>
    </r>
    <r>
      <rPr>
        <b/>
        <sz val="14"/>
        <rFont val="Calibri Light"/>
        <family val="2"/>
      </rPr>
      <t>Fortalecimiento de la politica de talento humano:</t>
    </r>
    <r>
      <rPr>
        <sz val="14"/>
        <rFont val="Calibri Light"/>
        <family val="2"/>
      </rPr>
      <t xml:space="preserve"> se ejecutaron las actividades programadas para el trimestre, las cuales se describen en la política 4 de gestíón del talento humano</t>
    </r>
  </si>
  <si>
    <t>Promover y fomentar el avance del componente TIC  para Gobierno Abierto según los lineamientos de Gobierno en Línea</t>
  </si>
  <si>
    <t>a) Publicación de dos (2) conjuntos de datos nuevos en portal www.datos.gov.co, 
b)Actualización del inventario de los 18 conjuntos de datos publicados incluyendo datos y gráficas de comportamiento del uso de los mismo
a)Definición del plan general de Datos Abiertos alineado al componente de Gobierno Abierto de la Estrategia de Gobierno en Línea
b)Elaboración y consolidación de las respuestas y evidencias del FURAG relacionadas con el componente TIC para Gobierno Abierto</t>
  </si>
  <si>
    <t xml:space="preserve"> 1. Mejorar la oferta de datos abiertos del ministerio, a través de la actualización y adición de conjuntos de datos publicados en el portal de datos abiertos de MinTIC
2. Identificar el estado actual del componente TIC para Gobierno Abierto a partir de las preguntas del FURAG</t>
  </si>
  <si>
    <t xml:space="preserve"> 1. Mejorar la oferta de datos abiertos del ministerio, a través de la actualización y adición de los conjuntos de datos publicados en el portal de datos abiertos de MinTIC
2.Definir plan de acción para implementar la estrategia  de divulgación, promoción, uso y apropiación de datos abiertos</t>
  </si>
  <si>
    <t>1. Mejorar la oferta de datos abiertos del ministerio, a través de la actualización y adición de los conjuntos de datos publicados en el portal de datos abiertos de MinTIC 
2. Ejecutar plan de acción para implementar la estrategia  de divulgación, promoción, uso y apropiación de datos abiertos</t>
  </si>
  <si>
    <t xml:space="preserve">Consolidar los formatos para la actualización del registro de  activos de información y  solicitud de actualización del Registro de Activos de Información  a las dependencias del Ministerio </t>
  </si>
  <si>
    <t>PLANEADO</t>
  </si>
  <si>
    <t>Se publicaron (16) documentos actualizados en los cuales son (4) caracterizaciones (6) formatos (1) manual y (5) procedimientos</t>
  </si>
  <si>
    <t>Transparencia, participación y servicio al ciudadano</t>
  </si>
  <si>
    <t>Gestión misional y de gobierno</t>
  </si>
  <si>
    <t>Gestión del talento humano</t>
  </si>
  <si>
    <t>Eficiencia Administrativa</t>
  </si>
  <si>
    <t>Gestión Financiera</t>
  </si>
  <si>
    <t>No se programaron actividades para este trimestre</t>
  </si>
  <si>
    <t xml:space="preserve">1. Verificar la pertinencia de las modificaciones a las necesidades de las Dependencias previo a su modificación.  
2. Consolidar la Información y Actualizar el Plan Anual de Adquisiciones oportunamente. 
</t>
  </si>
  <si>
    <t xml:space="preserve">Durante el Segundo trimestre se recibieron las modificaciones requeridas por cada una de las dependencias, las cuales fueron aprobadas según su pertinencia.
Se consolidó y se actualizó el Plan Anual de Adquisiciones, acorde a las nuevas necesidades. </t>
  </si>
  <si>
    <t xml:space="preserve">Las dependencias del Ministerio presentaron el informe Bimestral de Ejecución al Plan Anual de Adquisiciones, así mismo el Grupo de Gestión Contractual consolidó la información, la cual fue presentada a la Secretaria General </t>
  </si>
  <si>
    <t>Se realizó el seguimiento del primer cuatrimestre del plan anticorrupción y de atención al ciudadano, por cada una de las dependencias, se consolidó y publicó en la página web, de acuerdo con los requerimientos legales. Se remitió a la Oficna de Control Interno para su evaluación y se publicó el seguimiento realizado por la Oficina de Control Interno.</t>
  </si>
  <si>
    <t>Se realizó el seguimiento del primer cuatrimestre del mapa de riesgos de corrupción, por cada una de las dependencias, se consolidó y publicó en la página web, de acuerdo con los requerimientos legales. Se publicó el seguimiento realizado por la OCI.</t>
  </si>
  <si>
    <r>
      <t xml:space="preserve">Se estableció el formato que pemitirá recolectar los activos de información del Ministerio, Se socializó el formato a los líderes de transparencia designados, se capacitó y se dieron los lineamientos para el diligenciamiento del formato de activos de información a través de un taller de socialización y divulgación realizado el 31 de mayo de 2017. 
</t>
    </r>
    <r>
      <rPr>
        <b/>
        <sz val="14"/>
        <rFont val="Calibri Light"/>
        <family val="2"/>
      </rPr>
      <t>Nota:</t>
    </r>
    <r>
      <rPr>
        <sz val="14"/>
        <rFont val="Calibri Light"/>
        <family val="2"/>
      </rPr>
      <t xml:space="preserve"> Se dio cumplimiento a la actividad pendiente del primer trimestre, por lo cual el cumplimiento es del 35%</t>
    </r>
  </si>
  <si>
    <r>
      <t xml:space="preserve">Se realizaron 4 sesiones de trabajo, para atender observaciones, aclaraciones de las dependencias, en el levantamieno de activos de información,. Estas sesiones se realizaron en las siguientes fechas: 
Junio 13: Direcciones del  Viceministerio de Política Criminal y Justicia Restaurativa 
Junio 14: Secretaria General 
Junio 15: Oficinas adcritas al Despacho 
Junio 16: Direcciones del Viceministerio de Promoción de la Justicia .
La convocatoria a estas sesiones de trabajo se realizó a través de memorandos del 8 de junio de 2017, firmado por el Jefe de la Oficina de Información en Justicia.
Se realizo acompañamiento a través de sesiones individuales de trabajo y observaciones remitidas por correo electrónico. 
</t>
    </r>
    <r>
      <rPr>
        <b/>
        <sz val="14"/>
        <rFont val="Calibri Light"/>
        <family val="2"/>
      </rPr>
      <t>Nota:</t>
    </r>
    <r>
      <rPr>
        <sz val="14"/>
        <rFont val="Calibri Light"/>
        <family val="2"/>
      </rPr>
      <t xml:space="preserve"> Se dio cumplimiento a la actividad pendiente del primer trimestre, por lo cual el cumplimiento es del 35%</t>
    </r>
  </si>
  <si>
    <t>Grupo de Comunicaciones
Oficina de Información en Justicia</t>
  </si>
  <si>
    <t>La Oficina de Información en Justicia revisó del Esquema de Publicación con el Apoyo de la Oficina de sistemas en su actualización con corte a 30 de Junio de 2017</t>
  </si>
  <si>
    <t>De manera permanente la Oficina de Información en Justicia, revisa la información publicada en el portal web www.minijusticia.gov.co, link de Transparencia y acceso a la información pública,  y solicita a la mesa de ayuda los ajustes correspondientes  que permitan cumplir con lo previsto en la Ley 1712 de 2014. Los siguientes fueron algunos ajustes : 
- Se creó el botón de Registro de Publicaciones.
- Se creó el botón de Política de Seguridad de la Información y se realiza el link correspondiente.
- En la sección de  Gestión del Talento Humano, se publican las  asignaciones  salariales del 2017
- Se incluye en el botón de Normatividad el item de Agenda Regulatoria y Proyectos de Decreto
- Se revisó el espacio entes de control en el botón de Mecanismos y se corrigió el nombre de MinTIC por el del MJD
- Se incluyó el item estrategia de participación ciudadana 2017 en el botón Información de Interés
-Se realizó la actualización de la página de informe de procesos judiciales.</t>
  </si>
  <si>
    <t>Durante el trimestre se actualizó en el Sistema de Estad+isticasJ de inventarios de información y publicación de indicadores penitenciarios mediante consultas a los tableros de control, reportes estadísticops ubicados en la página institucional del INPEC y reportes directos obtenidos por VPN desde el sistema misional del INPEC - SISPEC WEB. Adicionalmente se cuenta con la publicación de las estadísticas de conciliación en derecho e indicadores presupuestales.</t>
  </si>
  <si>
    <t>a) Publicación de cinco conjuntos de datos nuevos en portal www.datos.gov.co
b) Actualización del inventario de los 25 conjuntos de datos publicados incluyendo datos y gráficas de comportamiento del uso de los mismos
a) Plan de acción definido para la divulgación, promoción, uso y apropiación de datos abiertos</t>
  </si>
  <si>
    <t>Difundir de forma permanente los aspectos más relevantes de la gestión del Ministerio de Justicia a través de los medios electrónicos dispuestos por la entidad (Pagina web – Twitter – Facebook y Youtube).</t>
  </si>
  <si>
    <t>El Grupo de Comunicaciones  difunde de manera permanente las actividades del Ministerio en la página web con  publicación de boletines de prensa, registro fotográfico y de video; a través de mensajes claves en las redes sociales  institucionales e infografias con temas especiales como por ejemplo los ABC´s con temas de trascendencia nacional y  flicker con galerias fotográficas.</t>
  </si>
  <si>
    <t>El Grupo de Comunicaciones apoyó la convocatoria de la Rendición de Cuentas de la Dirección de Justicia Transicional que se realizó el 26 de Mayo en el municipio del Peñol, Antioquia, que incluyó difusión de un plegable, cubrimiento del evento, realización de boletín de prensa y difusión en Redes sociales.
Se realizó ejercicio de Rendición de Cuentas de la Dirección de Justicia Transicional que se celebró el día 6 de abril del año en curso,en la cual se contó con la participación de 93 victimas del conflicto armado del Municipio El Peñol - Antioquia.</t>
  </si>
  <si>
    <t>Se publicó en el espacio de Participación Ciudadana la evaluación y seguimiento al conjunto de acciones del ejercicio de Rendición de Cuentas de la Dirección de Justicia Transicional.
https://www.minjusticia.gov.co/Portals/0/ServicioCiudadano/Formato_Evaluacion_Acciones_Individuales_JT1.pdf</t>
  </si>
  <si>
    <t xml:space="preserve">A partir del 1ro de abril se esta implementando la clasificación de correspondencia a través de las nuevas tipologías - SIGOB, con el fin de centralizar y hacer seguimiento y control a las PQRS atendidas por el Ministerio.
El 20 de junio se envió a la OAP la actualización del procedimiento de Atención a PQRS P-GISC-01 V.4 y la Guía de servicio al Ciudadano G-GISC-01 V.4 para su publicación.
</t>
  </si>
  <si>
    <t>Durante los meses de abril y mayo se realizaron reuniones preferia donde se dio lineamientos a los funcionarios de las áreas misionales que participaron en las FNSC del 22 de abril (Ipiales- Nariño) y 13 de mayo (La Dorada - Caldas):
Ipiales - 218 ciudadanos atendidos:
Dirección de Justicia Transicional (1)
Dirección de Justicia Formal y Jurisdiccional (1)
Dirección de Política Contra las Drogas (1)
Dirección de Métodos Alternativos de Solución de Conflictos (1)
Dirección De Desarrollo del Derecho y del Ordenamiento  Jurídico (1)
Dirección de Política Criminal y Penitenciaria (1)
Plan decenal (1)
Grupo de Servicio al Ciudadano (2)
La Dorada - 99 ciudadanos atendidos:
Dirección De Desarrollo del Derecho y del Ordenamiento  Jurídico (1)
Grupo de Servicio al Ciudadano (1)</t>
  </si>
  <si>
    <t>El día 31 de mayo, 1 de junio y 21 de junio se realizaron capacitaciones de tipologías SIGOB y PQRS, dirigida a los encargados de hacer seguimiento a las PQRS de las dependencias del Ministerio.</t>
  </si>
  <si>
    <t>Realizar seguimiento y control al conjunto de acciones definidas en la estrategia de participación ciudadana de la entidad y rendición de cuentas(Justicia Transicional)</t>
  </si>
  <si>
    <t xml:space="preserve">*Durante el segundo trimestre, se publicó información relevante en las redes sociales Twitter y Facebook del Ministerio de Justicia y del Derecho sobre sobre el Decreto presidencial 979 del 9 de junio de 2017 mediante el cual se adoptó el Plan Decenal de Justicia 2017-2027. Los recorridos de la Unidad Móvil de Atención y Orientación a Víctimas del Conflicto, difusión y elaboración de videos sobre la entrega de kits de cacao y para fortalecer el café de la comunidad Kogui a familias residente de las Sierra Nevada de Santa Marta, difusión de invitando a los ciudadanos a participar en la construcción sobre Regulación Técnica del Canabis Medicinal, se difundieron los diferentes eventos de socialización de los Sistemas Locales de Justicia y sobre el Aniversario de Legal App. </t>
  </si>
  <si>
    <t xml:space="preserve">*Se difundió por Facebook y Twitter información sobre el Decreto presidencial 979 del 9 de junio de 2017 mediante el cual se adoptó el Plan Decenal de Justicia 2017-2027 a través de piezas y boletines de prensa sobre el tema.
*A través de las redes sociales del Ministerio se difundió información sobre el programa Casas de Justicia y los acuerdos a los que llegó esta entidad para conjurar el 'Plan Reglamento' adelantado por los sindicatos del Instituto Nacional Penitenciario y Carcelario INPEC
*Se difundió información mediante piezas y enlaces para que la comunidad participara en la construcción de Regulación Técnica sobre el Cannabis Medicinal. Lo propio se hizo con agenda y viajes del Ministro como el que realizó al a Sierra Nevada de Santa Marta para entregar Kits de cacao a guardabosques de la Sierra Nevada y kits de café para apoyar a que la comunidad Kogui permanezca libre del cultivos de uso ilícito. 
Segundo Trimestre: *El 06 de junio la Directora de política criminal participó en sesión de trabajo con delegados de
Argentina, para conocer experiencias en materia de extinción de dominio.
*jun. 02, 2017: Viceministro @CarlosMedinaR con representantes de @MinInterior el @INPEC_Colombia dialogan con comunidades sobre  compromisos de consulta previa que regule las condiciones de reclusión.
*Jun. 02, 2017 Internos de la carcel Modelo, realizan ejercicio de sensibilización con adolescentes y jóvenes privados de la libertad en el CAE el  edentor Ustedes están muy jóvenes para caer en el delito, no sigan nuestros pasos. Están a tiempo de decir No. Cuando se está en la cárcel la familia también lo está. Piensen que ustedes pueden salir a hacer una vida bien hecha”
* Jun. 05, 207 Se presentó durante el 26° periodo de sesiones de la Comisión de Prevención del Delito y Justicia Penal de las Naciones Unidas el Observatorio de Política Criminal, como herramienta para la generación de evidencia empírica dirigida a la lucha contra la criminalidad.
* may. 19, 2017: Mesa de expertos del Sistema Nal de Coordinación de Responsabilidad Penal para Adolescentes https://t.co/pxvEDr3Jj6
(https://twitter.com/MinjusticiaCo/status/865651812489076736?s=03) con invitados de gran conocimiento en la  materia 
* 2 de mayo 2017 (sesión de formación del Observatorio de Política Criminal) conversatorio sobre trata de personas  
- Experto invitado - Carlos Pérez
* 06 abr, 2017 Se realizó evento de socialización del Observatorio de Política Criminal el día 06 de abril en el valle
del guamuez, La Hormiga, Putumayo, en especial con el informe sobre violencia sexual.
* 26. abr, 2017 Se realizó evento de socialización del Observatorio de Política Criminal el día 26 de abril en el
departamento del Cauca, en especial con el informe sobre criminalidad y de población indigena (PPL)
* 08. jun, 2017 Se realizó evento de socialización del Observatorio de Política Criminal el día 08 de mayo en el
Establecimiento Carcelario de Barranquilla Justicia y Paz - Modelo en especial con el "Informe sobre la línea base de
indicadores de Derechos Humanos para el Sistema Penitenciario y Carcelario".
* Se difundió a través de redes institucionales el Sistema de Información para la Política Criminal, el día 28 de abril.
* 28 de Abril. Se socializó y difundió en establecimiento penitenciario el proyecto de ley 148 S.
</t>
  </si>
  <si>
    <t>Desde el 22 de junio esta publicada encuesta sobre conciliación la cual busca recibir retroalimentación de la ciudadanía para la formulación de acciones de mejora.</t>
  </si>
  <si>
    <t>El Grupo de Comunicaciones y Grupo de Servicio al Ciudadano realizaron articuladamente las siguientes actividades:
* Entre el 28 de marzo y el 3 de abril se se realizó consulta de expectativas de Legalapp,donde participaron 132 ciudadanos, lo anterior para el ejercicio de Rendición de Cuentas que se celebró el día 6 de abril del año en curso. Asi mismo, se realizaron boletín del cubrimiento, y divulgación de los eventos en twitter y facebook.
*Entre el 8 y 17 de mayo se realizó consulta de expectativas dirigida a víctimas del conflicto armado, donde participaron 160 ciudadanos, lo anterior para el ejercicio de Rendición de Cuentas que se celebró el día 23 de mayo del año en curso.</t>
  </si>
  <si>
    <t>El 28 de marzo se publicó en la web de minjusticia el  informe de Rendición de Cuentas de Leagalapp. El 8 de mayo se publicó en la web de minjusticia y en la página de Justicia Transicional el  informe de Rendición de Cuentas de la Dirección de Justicia Transicional. www.justiciatranscional.gov.co, asi mismo se realizaron boletines y se hizo divulgación en redes sociales como facebook, twitter, de los eventos 
https://www.minjusticia.gov.co/Portals/0/Documentos%202017/Memorias%20Rendici%C3%B3n%20JT%2017.pdf, www.justiciatransicional.gov.co</t>
  </si>
  <si>
    <r>
      <rPr>
        <b/>
        <sz val="14"/>
        <rFont val="Calibri Light"/>
        <family val="2"/>
      </rPr>
      <t>Dirección de Justicia Formal:</t>
    </r>
    <r>
      <rPr>
        <sz val="14"/>
        <rFont val="Calibri Light"/>
        <family val="2"/>
      </rPr>
      <t xml:space="preserve"> Para el ejercicio de rendición de Cuentas de Legalapp, realizado el 6 de abril en la Casa de la Cultura de Fontibón, a modo de incentivo se entregó material institucional, se realizó obra teatral de los internos de la cárcel “La Modelo” y se enviaron certificaciones virtuales a los ciudadanos que asistieron y participaron en el evento.
</t>
    </r>
    <r>
      <rPr>
        <b/>
        <sz val="14"/>
        <rFont val="Calibri Light"/>
        <family val="2"/>
      </rPr>
      <t>Dirección de Justicia Transicional:</t>
    </r>
    <r>
      <rPr>
        <sz val="14"/>
        <rFont val="Calibri Light"/>
        <family val="2"/>
      </rPr>
      <t xml:space="preserve"> Para el ejercicio de Rendición de Cuentas de la Dirección de Justicia Transicional, realizado el 23 de mayo en el municipio del Peñol - se entregaron certificados de asistencia y certificados de participación en el momento de dialogo.</t>
    </r>
  </si>
  <si>
    <t>El 02 de mayo, el Grupo de Servicio al Ciudadano realizó capacitación de Rendición de Cuentas a funcionarios de la Dirección de Métodos Alternativos y de Solución de Conflictos, así mismo se les informo de la necesidad de realizar la caracterización del grupo de interés como requerimiento previo al evento.</t>
  </si>
  <si>
    <t xml:space="preserve">El Grupo de Comunicaciones apoyó la difusión de la Rendición de Cuentas de la Dirección de Justicia Transicional a través de: 
1. Diseño gráfico de un banner para invitar a participar en la consulta de expectativas sobre temas de interés de la ciudadanía. 2. Diseño gráfico de una invitación a la ciudadanía para participar en el día, lugar y fecha 3. Diseño gráfico de certificados de participación y asistencia a la rendición de cuentas (para entregar a participantes). 4. Apoyo con la revisión de textos de un plegable (para entregar a participantes). 5. Elaboración del boletín respectivo sobre los resultados obtenidos en la rendición de cuentas.
Todo lo anterior fue difundido a través de las páginas web del Ministerio de Justicia y de la Dirección de Justicia Transicional, de correos electrónicos y en redes sociales (twitter y facebook) en diversos formatos de diseño. Cubrimiento del evento que  llevó a cabo en el municipio El Peñol (Antioquia), el 23 de mayo de 2017 
Se publicó en la página web www.minjusticia.gov.co en el espacio de Participación Ciudadana documento de seguimiento y control al conjunto de acciones definidas en la estrategia de participación ciudadana, asimismo se publicó documento de seguimiento a las acciones del ejercicio de Rendición de Cuentas de la Dirección de Justicia Transicional, celebrado el día 23 de mayo del presente año.
</t>
  </si>
  <si>
    <t>El Grupo de Comunicaciones colaboró en  la elaboración y difusión de un plegable para la Rendición de Cuentas de la Dirección de Justicia Transicional, con la  Presentación del evento, el cubrimiento periodístico, la elaboración de  boletines de prensa y la difusión de mensajes en las redes sociales institucionales.
Documento de memorias del ejercicio de Rendición de Cuentas de la Dirección de Justicia Transicional publicado.
https://www.minjusticia.gov.co/Portals/0/Documentos%202017/Memorias%20Rendici%C3%B3n%20JT%2017.pdf
Para el ejercicio de Rendición de Cuentas de la Dirección de Justicia Transicional, celebrado el pasado 23 de mayo, se realizó convocatoria a través de mailing enviado a través de la plataforma de Servicio al Ciudadano (bases de datos Google - dialoguemos@minjusticia.gov.co) y voz a voz con el apoyo de la Unidad Móvil de Atención y Orientación a las Víctimas del Conflicto Armado.</t>
  </si>
  <si>
    <t>Documento de memorias del ejercicio de Rendición de Cuentas de la Dirección de Justicia Transicional publicado.
https://www.minjusticia.gov.co/Portals/0/Documentos%202017/Memorias%20Rendici%C3%B3n%20JT%2017.pdf</t>
  </si>
  <si>
    <r>
      <rPr>
        <b/>
        <sz val="14"/>
        <rFont val="Calibri Light"/>
        <family val="2"/>
      </rPr>
      <t>Dirección de Justicia Formal:</t>
    </r>
    <r>
      <rPr>
        <sz val="14"/>
        <rFont val="Calibri Light"/>
        <family val="2"/>
      </rPr>
      <t xml:space="preserve">  La comunity manager de LegalApp prepara mensajes para las cuentas de LegalApp (facebook y twitter) acompañada de memes o infografias diseñadas por el grupo de comunicaciones relacionadas con los contenidos y herramientas del sitio web , junto con la promoción de descarga del aplicativo móvil.
En el segundo trimestre fueron resueltos un total de 11 requerimientos o comentarios. A través de la cuenta de Twitter del Ministerio (@MinJusticiaCo) se resolvieron 3 dudas de los ciudadanos. La primera, estuvo relacionada con las fechas para elegir magistrados de la Jurisdicción Especial para la paz, la segunda, estuvo relacionada con el estado del juzgado 39 del circuito de Bogotá y la tercera, con la posibilidad de participar como miembro del Comité Directivo del Plan Decenal de Justicia. Entre tanto, a través de la cuenta de Facebook del Ministerio de Justicia se resolvieron 6 requerimientos. en el primero se agradeció por los buenos comentarios de una usuaria. El segundo estuvo relacionado con una pregunta sobre las fechas en las que realizaría una capacitación sobre Métodos Alternativos de Solución de Conflictos en la ciudad de Ibagué, en el tercero se le indicó a la usuaria que la Unidad Móvil de Atención y Orientación a Víctimas había visitado unos municipios en La Guajira. El cuarto, le aclaró al usuario que no era necesario registrarse para usar Legal App y le indicó cómo acceder a la página web o descargar la aplicación. En el quinto se le agradeció a un usuario por el comentario positivo y en el sexto se le explicó al usuario en qué consistía la red Rundis y cuáles fueron sus servicios.</t>
    </r>
  </si>
  <si>
    <t>Documentación y jornada con la organización el planton 4,5,26,27 y 28 de abril donde participaron  31 mujeres indigenas sobrevivientes de violencia sexual
Alistamiento mujer sigue mis pasos 3 de abril 5 lideresas de  mujer sigue mis pasos
Encuadre 24 al 26 de mayo con mujer sigue mis pasos pasaron 47 mujeres
Apoyo a la  jornada de documentación y joranda de declaracion y denuncia con MUVICEM 20 de julio atendiendo a 32 mujeres</t>
  </si>
  <si>
    <t xml:space="preserve">Alistamiento y encuadre con población LGBTI tendiendo a 45 personas el 5 de abril y 9 y 11 de mayo. Los participantes fueron de los municipios de la Tola, el Charco, Tumaco y Olaya Herrera. </t>
  </si>
  <si>
    <t>En el presente trimestre no se realizó capacitación. INDICADOR POR DEMANDA</t>
  </si>
  <si>
    <t>Se actualizó el Modelo Integrado de Planeación y Gestión y se incluyeron las  actividades para la actualización del Código de ética  y se recibio asesoria del INPEC con la participación de la Oficina Asesora de Planeación</t>
  </si>
  <si>
    <t>1. Incorporar en el MIPG las actividades para realizar la actualización del código de ética del MJD de acuerdo a la metodologia de USAID y presentarlo en el comité de desarrollo administrativo.
2. Solicitar asesoria al INPEC, para la implementación del Modelo de Gestión Ética para Entidades
del Estado - USAID
3. Iniciar la aplicación de la metodologia  - Modelo de Gestión Ética para Entidades del Estado - USAID</t>
  </si>
  <si>
    <t>Se realizaron las siguientes capacitaciones:
Abril: 1-sistema de correspondencia SIGOB.
Mayo: 1- SIMO. 2-Capacitación Derechos de Autor. 3-Sistema de Correspondencia SIGOB. 4- Charla sobre Memoria y Neurolingüística. 5-Capacitación CNSC. 6-Ley 1480 de 2011 Estatuto del Consumidor.
Junio 1- Charla Reforma Tributaria.</t>
  </si>
  <si>
    <t>Se publicaron (68) documentos actualizados en los cuales son (5) caracterizaciones (45) formatos (3) guías (1) manual y (14) procedimientos</t>
  </si>
  <si>
    <r>
      <rPr>
        <b/>
        <sz val="14"/>
        <rFont val="Calibri Light"/>
        <family val="2"/>
      </rPr>
      <t>Indicadores</t>
    </r>
    <r>
      <rPr>
        <sz val="14"/>
        <rFont val="Calibri Light"/>
        <family val="2"/>
      </rPr>
      <t xml:space="preserve">: se consolidó la información con corte al 31 de marzo de 2017, se generó el informe de indicadores y se solicitó a los líderes de calidad el reporte de hoja de vida indicadores con fecha de corte 30 de junio
</t>
    </r>
    <r>
      <rPr>
        <b/>
        <sz val="14"/>
        <rFont val="Calibri Light"/>
        <family val="2"/>
      </rPr>
      <t>Mapa de riesgos:</t>
    </r>
    <r>
      <rPr>
        <sz val="14"/>
        <rFont val="Calibri Light"/>
        <family val="2"/>
      </rPr>
      <t xml:space="preserve"> Se revisaron y ajustaron 24 mapas de riesgos en los cuales se trató: Contexto estratégico por proceso, redacción de controles, actividades de contingencia, valoración de controles y calificación de impacto y probabilidad e inclusión de recursos.
</t>
    </r>
    <r>
      <rPr>
        <b/>
        <sz val="14"/>
        <rFont val="Calibri Light"/>
        <family val="2"/>
      </rPr>
      <t>Producto No Conforme:</t>
    </r>
    <r>
      <rPr>
        <sz val="14"/>
        <rFont val="Calibri Light"/>
        <family val="2"/>
      </rPr>
      <t xml:space="preserve"> se realizó el informe de seguimiento al producto no conforme con corte al 31 de amrzo de 2017.</t>
    </r>
  </si>
  <si>
    <t>Se actualizó el seguimiento de los meses de marzo, abril y mayo de 2017 de acuerdo a los reportes de las áreas. Se actualizó la matriz de acciones cerradas o no vigentes de acuerdo a los resultados de la auditoría de seguimiento realizada por la OCI. Se realizaron los informes de seguimiento según el reporte de las áreas de los meses de marzo, abril y mayo de 2017 y se publicó en el Centro Dinámico de Información.</t>
  </si>
  <si>
    <t>Se realizó reunión el dia viernes 23 de junio de 2017 con el fin de identificar el indicador base para la medición  y el control de la politica cero papel en el MJD  y se determino que:  1- La medición del indicador se hara de manera trimestral. 2- Este indicador sera unico para la entidad  3-La variable que determina el indicador es:  Trismestre anterior de consumo / trismestre actual de consumo; De acuerdo a los resultados de este indicador se implementaran las medidas necesarias  para reducir el consumo.</t>
  </si>
  <si>
    <t>Se elaboró y envió  encuesta el dia 27 de junio de 2017 dirigida a todos los Viceministros, directores, subdirectores, jefes de oficina, coordinadores, para obtener información acerca de la implementación de medidas para el uso adecuado de papel en la entidad.</t>
  </si>
  <si>
    <t>*Se realizó el proceso de programación presupuestal del Ministerio de Justicia y del Derecho y del las entidades adscritas para la vigencia 2018 brindando asesoría y acompañamiento en la formulación y actualización de proyectos. Así mismo se llevó a cabo los controles de viabilidad técnica de los proyectos de inversión para dar cumplimiento a los plazos establecidos por el DNP para el registro de proyectos en el SUIFP (30 de abril)
*Se realizaron los ajustes correspondientes a los proyectos de inversión devueltos por el DNP dando cumplimiento a cada una de las observaciones logrando así el registro efectivo del proyecto
*Se elaboró la presentación del Marco de Gasto de Mediano Plazo la cual fue expuesta al DNP y al Ministerio de Hacienda y Crédito Público en el mes de junio</t>
  </si>
  <si>
    <t>Se hicieron pruebas. Se realizó el 90% de las capacitaciones relacionadas con el uso de la firma digital en SIGOB, se deja como evidencia las listas de asistencia.  La implementación queda pendiente para el tercer trimestre, teniendo en cuenta que el 10% restante en capacitaciones es por falta de disponibilidad en la agenda de algunos directivos.</t>
  </si>
  <si>
    <t>Se definieron las capacidades en el servidor y se realizó capacitación a la Subdirección de Sistemas y a la Oficina de Información en Justicia, quedando pendiente la socialización a las demás dependencias del Ministerio Justicia y del Derecho.</t>
  </si>
  <si>
    <t>Se adelantó etapa de análisis y diseño de un módulo para la implementación de un formato en la herramienta DNN. Se tiene definido el cambio en el procedimiento. Pendiente por realizar pruebas del formato y protocolización del procedimiento.</t>
  </si>
  <si>
    <t>Se definieron las políticas de uso,  y se realizó el proceso de apropiación de la herramienta por parte de la Subdirección de Sistemas y la Oficina de Información en Justicia.</t>
  </si>
  <si>
    <t>Se tiene el flujograma del procedimiento, para ser enviado a la Oficina Asesora de Planeación</t>
  </si>
  <si>
    <t>Se realizaron las capacitaciones a los funcionarios de MASC,  24 y 25 de abril Con el fin de conocer el SICAAC,   se presentaron los beneficios de trabajar  directamente en la plataforma sin hacer doble trabajo en el sigob.Se adelantó el módulo de solicitudes, donde cada profesional puede tramitar solicitudes de  Aprobacion de reglamento, autorizacion de creacion de centros,autorizacion tramitar casos de insolvencia,aval para capacitar en conciliacion en derecho, aval para capacitar en insolvencia.                                                                                                                                                Se realizaron las pruebas de funcionalidad  por parte de los lideres y se les  solicito  al desarrollador del sistema  " la universidad industrial de santander UIS"1. Actualizacion en el modulo     de solicitudes en la  aplicacion      de SICAAC. 2. duplicidad de  requicitos      3. error en solicitud de creacion 4 fecha de creacion de la solicitud por siccac 5 Actualizacion del modulo de solicitudes en la aplicacion SICCAC .En la entrada en funcionamiento    se evidencias 6  registros  de las  cuales     3  corresponden  aval en formacion de conciliacion     3 creacion de centros de conciliacion,   en el seguimiento se puede observar el   nombre de funcionario asignado al tramite,  numero de solicitudes de la  entidad     promotora,  fecha de asignacion del tramite. Se realizaron  mesas de trabajo con  acompañamiento la oficinba de planeacion  para la  actualizacion para los procedimientos del programa de concilaicion en derecho en los procedimientos: 1. Autorizacion para la creacion de centros 2  Autorizacion para tramitar casos de insolvencia  3 aval  para capacitar conciliacion en derecho en insolvencia. estos procedimientos se encuentran  pendiente de aprobacio y firma. Se  realizó la actualización del trámite  SUIT  incluyendo la mejora.  
También se puedan aclarar dudas sobre la programación de visitas en la plataforma, registro del seguimiento a las investigaciones en la plataforma
pueden consultar solicitudes en la ayuda del sicaac: https://www.sicaac.gov.co/Ayuda/AyudaEnLinea/tramite_de_modificacion_de_reglamento__ent__promotora.htm?ms=AAA%3D&amp;st=MQ%3D%3D&amp;sct=NjUy&amp;mw=MjU0 
Se han puesto en producción 6 solicitudes</t>
  </si>
  <si>
    <t>La Herramienta esta lista para ser instalada en productivo en los Servidores de Policía Nacional</t>
  </si>
  <si>
    <t>Medir los beneficios generados al usuario</t>
  </si>
  <si>
    <t>Paulatinamente los usuarios han conocido la opción que se ha establecido en la plataforma SICOQ de identificar el estado del trámite, sin embargo aún existen usuarios que desconocen su implementación de tal manera que la Subdirección a través de los canales de comunicación con los que cuenta, orienta al ciudadano para que haga uso de la misma.</t>
  </si>
  <si>
    <t>Actividad eliminada por solicitud de la Dirección de Justicia Transicional</t>
  </si>
  <si>
    <t>Telefonicamente se consulto al Departamento Administrativo de la Función Pública sobre la viabilidad de la prórroga.</t>
  </si>
  <si>
    <t>La justificación y el proyecto de acto administrativo fue enviada el 12 de junio a la Dirección General del Presupuesto, para su viabilidad financiera.</t>
  </si>
  <si>
    <t>Mediante OFI17-001427-SGH-4025 del 17/05/2017 se envió al DAFP el estudio técnico con la viabilidad presupuestal.</t>
  </si>
  <si>
    <t>Mediante radicado 2-2017-014615 del 16-05-2017 la Dirección General de Presupuseto concede viabilidad presupuestal para la modificación de la planta de personal del Ministerio de Justicia y del Derecho</t>
  </si>
  <si>
    <t>Se hizo una evaluación del PETI y se concluyó su reformulación. Se capacitó la manera en que se deben documentar los 10 proyectos del PETI con la metodología establecida. Se documentaron 3 proyectos.</t>
  </si>
  <si>
    <t>Se elaboró documento con objeto, alcance y especificaciones como inicio del proceso.</t>
  </si>
  <si>
    <t>Se esta trabajando en el  plan de levantamiento de activos de información tipo dato para toda la entidad que sirve como insumo para le análisis de riesgo e implementación de controles. Realización de capacitación, sensibilización y divulgación del sistema  seguridad de información en el marco del modelo de privacidad y seguridad de la información, la política, objetivos, alcance, roles y responsabilidades, estoy incluyó la concienciación de los funcionarios y colaboradores del MJD en cuanto a la importancia de las políticas y controles de seguridad.  Actualización de servidores frente a vulnerabilidades. Mejora en los controles de acceso a recursos informáticos. -</t>
  </si>
  <si>
    <t>En producción se encuentra el webservice entre  SICAAC y Cámara de Comercio de Bogotá para el mecanismo de conciliación. Se realizaron reuniones donde se reprogramó cronograma de los webservices entre SICAAC, Personería Distrital, Cámara de Comercio de Medellín e ICBF.  Para  realizó la definición técnica de servicio y se desarrolló el webservice con la Registraduría General de la Nación.</t>
  </si>
  <si>
    <t>Se realiza inclusión de registros en el inventario documental de 77.343 Resoluciones y 4.587 Decretos del Antiguo MJD, 1.816 Resoluciones del Fondo de Seguridad de la Rama Judicial, 16.663 de la DNE y 44049 Actas de Posesión del Antiguo Ministerio de Justicia y de lDerecho.</t>
  </si>
  <si>
    <t>Se realizan ajustes a las TRD de acuerdo con el último concepto del Archivo General de la Nación. Se recibe comunicación del AGN dando respuesta al OFI17-001296-SGD-4006, en el cual da concepto viable a la presentación de TRD; sin embargo, solicita realizar algunas modificaciones con el fin de iniciar el proceso de presentación de las Tablas al Pre-Comité del AGN.</t>
  </si>
  <si>
    <t>Mediante Acta 001 de 2017 del 28 de abril de 2017 el Comité Institucional de Desarrollo Administrativo aprobó los instrumentos archivísticos: PGD, PINAR y Política de Gestión Documental.</t>
  </si>
  <si>
    <t>Se realiza la elaboración de objetivos, justificación, alcance, marco histórico, publico al cual va dirigido y metodología</t>
  </si>
  <si>
    <t>Se iniciaron pruebas en el aplicativo SIGOB con el fin de construir reportes generados automáticamente que permitan evaluar las capacitaciones realizadas; sin embargo, se deben realizar pruebas de muestreo aleatorio simple con el fin de generar un buen indicador, adiconalmente se espera contar para el siguiente trimestre con un concepto técnico por parte de la Oficina de Control Interno.</t>
  </si>
  <si>
    <t>Se realizó actualización de la Guía de Organización de Archivos de Gestión y Procedimiento de Registro, Radicación y Distribución de Comunicaciones Oficiales. Se elaboró el Procedimiento de Conformación de Expedientes Contractuales.</t>
  </si>
  <si>
    <t>Se elaboró cronograma de actividades para la recolección de información en cada una de las dependencias. Se pretende para el tercer trimestre realizar mesas de trabajo con cada una de las dependencias para establecer los metadatos correspondientes a las series documentales. Se realiza borrador de comunicación oficial dirigida a los Directivos.</t>
  </si>
  <si>
    <t>Se inició la labor de clasificación, identificación, ordenación y organización en el mes de abril, como primera medida se elaboró el plan de trabajo, se ha realizado acompañamiento operativo y técnico por parte del Grupo de Gestión Documental, como resultado de este trimestre se recibió una primera entrega de producto terminado para un total de 100 cajas X-200 el cual el Ministerio realizó revisión técnica de una muestra del 10% y aprobó a satisfacción, lo que corresponde a 25 metros lineales.  Como segunda entrega se recibieron 195 cajas de archivo para estudio de eliminación debido a que esta documentación ya cumplió su tiempo de retención, de esta manera el Ministerio realizó la revisión técnica de una muestra del 10% y se aprueba a satisfacción.</t>
  </si>
  <si>
    <t xml:space="preserve">En este trimestre se consultó verbalmente al AGN sobre la posibilidad de hacer transferencia de documentos de carácter histórico que reposan en el Archivo Central del Ministerio, la cual puede servir para la reconstrucción de la memoria histórica del país y que debe ser valorada adecuadamente por el ente rector para proceso de transferencia. De tal forma, se programa para el tercer trimestre revisión y valoración con apoyo del AGN, se realizará un oficio formalizando esta actividad. </t>
  </si>
  <si>
    <t xml:space="preserve">Se realiza aprobación de Tablas de Valoración Documental  de la Liquidación de la DNE por parte del Comité Institucional de Desarrollo Administrativo el 24 de mayo de 2017 mediante acta No. 2. Se realizó la revisión de los expedientes de las TRD del Ministerio Antiguo, se solicitó copia del Acuerdo 014 de 2002 la cual las aprueba y el Decreto No. 2490 de 2002 con el fin de revisar la estructura orgánica y fecha de aprobación de las mismas.  Se realizará visita al AGN para revisar expedientes el expediente de TRD del Ministerio para acceder a la información y revisar los documentos para establecer adecuadamente la estructura y aplicación del instrumento nombrado anteriormente. Se diligenció acta del 29/06/2017 la cual resposa en el expediente contractual 637 de 2015, esta reunión fue adelantada por el Grupo de Gestión Documental con el contratista SPN 4-72. Igualmente,  se recibió comunicación del AGN radicada con el EXT17-0025927 en la cual se determina que no se debe hacer Tabla de Valoración Documental para el periodo liquidatorio sino Tabla de Retención Documental.
</t>
  </si>
  <si>
    <t xml:space="preserve">A pesar de los controles ejercidos por el Grupo de Gestión Administrativa , Financiera y Contable con cada Dependencia que solicita el PAC, no se logro el 100% para el segundo trimestre debido los imprevistos de los supervisores quienes planean y ejecutan el PAC, en todo caso se puede observar que es un buen resultado de ejecucion frente a años anteriores. </t>
  </si>
  <si>
    <t xml:space="preserve">1. Se elaboró el cronograma del Marco de Gasto de Mediano Plazo
2. Se solcitó meddiante correo electrónico a las entidades el Marco de Gasto de Mediano Plazo en los formatos establecidos por el DNP
3. Se revisó y validó la información remitida por las entidadesconsolidando el documento del Marco de Gasto de  Mediano Plazo del sector justicia 2018-2021
4. Se elaboró el documento del Marco de Gasto de  Mediano Plazo del sector justicia 2018-2021 presentándose en el mes de mayo en el Comoté Técnico de Apoyo ante el DNP y Minhacienda 
</t>
  </si>
  <si>
    <t>Se elaboraron y publicaron en el Centro Dinámico los informes de seguimiento a la ejecución presupuestal del Ministerio de Justicia y del Derecho  y entidades del sector de los meses marzo, abril y mayo</t>
  </si>
  <si>
    <t xml:space="preserve">
En febrero 14 se realizó un Comiité Sectorial con las entidades adscritas para socializar los movimientos presupuestales correspondientes al cierre 2016 y enero de 2017 
Para el mes de febrero se elaboró y socializó a través de un Oficio el informe de seguimiento presupuestal a cada una de las entidades adscritas al sector justicia y del derecho correspondiente a los meses diciembre de 2016 y enero y febrero de 2017
</t>
  </si>
  <si>
    <t xml:space="preserve">
En mayo 10 se realizó un Comiité Sectorial con las entidades adscritas para socializar los movimientos presupuestales con corte a 30 de abril
Se elaboraron oficios de los movimientos presupuestales realizados por cada una de las entidades adscritas al sector justicia y del derecho correspondiente a los meses marzo, abril y mayo en cumplimiento al seguimiento de la ejecución presupuestal que realiza la Oficina Asesora de Planeación</t>
  </si>
  <si>
    <t>Luego de evaluar esta actividad no es de participación ciudadana, sino mas bien de gestión de la Dirección de Métodos Alternativos de Solución de Conflictos</t>
  </si>
  <si>
    <t>*Se pusieron a disposición en Sistema Único de Información Normativa SUIN- JURISCOL 111 normas de carácter general y abstracto con análisis de vigencia y afectación jurisprudencial
*Cuatro centros de convivencia ciudadana cofinanciados</t>
  </si>
  <si>
    <t>Se llevó a cabo una (1) asesoría a las entidades territoriales en la formulación y adopción de la política de drogas a nivel departamental.
Se implementaron 700 acciones en el marco de del Plan Nacional de Reducción del Consumo de Sustancias Psicoactivas- SPA.
Seelaboró un (1) análisis y propuesta para el diseño de alternativas al encarcelamiento para los eslabones más débiles de la cadena de drogas</t>
  </si>
  <si>
    <t>Se realizaron las capacitaciones a los funcionarios de la Dirección de Métodos Alternativos de Solución de Conflictos el 24 y 25 de abril con el fin de conocer el SICAAC,   se presentaron los beneficios de trabajar  directamente en la plataforma sin hacer doble trabajo en el sigob.Se adelanto el modulo de solicitudes, donde cada profesional puede tramitar solicitudes de  aprobacion de reglamento, autorizacion de creacion de centros,autorizacion tramitar casos de insolvencia,aval para capacitar en conciliacion en derecho, aval para capacitar en insolvencia. 
Se realizaron las pruebas de funcionalidad  por parte de los lideres y se les  solicito  al desarrollador del sistema  " la universidad industrial de santander UIS" 1. Actualizacion en el módulo de solicitudes en la  aplicación de SICAAC. 2. duplicidad de  requisitos.3. error en solicitud de creacion 4 fecha de creacion de la solicitud por siccac 5 Actualizacion del modulo de solicitudes en la aplicacion SICCAC .  En la entrada en funcionamiento  se evidencia 6  registros  de las  cuales  3  corresponden  aval en formacion de conciliacion     3 creacion de centros de conciliacion,   en el seguimiento se puede observar el   nombre de funcionario asignado al tramite,  numero de solicitudes de la  entidad     promotora,  fecha de asignacion del tramite.
Se realizaron  mesas de trabajo con  acompañamiento la oficina de planeacion  para la  actualizacion para los procedimientos del programa de conciliación en derecho en los procedimientos: 1. Autorizacion para la creacion de centros 2  Autorizacion para tramitar casos de insolvencia  3 aval  para capacitar conciliacion en derecho en insolvencia. estos procedimientos se encuentran  pendiente de aprobacio y firma.  Se  realizó la actualizacion del tramite  SUIT  incluyendo la mejora.  
También se puedan aclarar dudas sobre la programación de visitas en la plataforma, registro del seguimiento a las investigaciones en la plataforma  pueden consultar solicitudes en la ayuda del sicaac: https://www.sicaac.gov.co/Ayuda/AyudaEnLinea/tramite_de_modificacion_de_reglamento__ent__promotora.htm?ms=AAA%3D&amp;st=MQ%3D%3D&amp;sct=NjUy&amp;mw=MjU0 
Se han puesto en producción 6 solicitudes</t>
  </si>
  <si>
    <t>Se implementó el Programa de Capacitación SIGOB y Gestión Documental a través de mesas de trabajo y asistencia técnica con cada una de las dependencias del Ministerio. Los temas centrales correspondieron al uso efectivo del aplicativo SIGOB, organización de archivos de gestión y alistamiento para la aplicación de Tablas de Retención Documental.</t>
  </si>
  <si>
    <t>1. Implementar la metodologia  - Modelo de Gestión Ética para Entidades
del Estado - USAID.
*Encuestas.
*Estructuración del código de ética.</t>
  </si>
  <si>
    <t>Se realizó la revisión y consolidación de la información correspondiente al segundo período de reporte del Plan Anticorrupción y de Atención al Ciudadano, con corte al 31 de agosto de 2017, de acuerdo con los parámetros establecidos en la normativa vigente.</t>
  </si>
  <si>
    <t>Se realizó la revisión, seguimiento  y consolidación de los mapas de riesgos de gestión y corrupción correspondiente al segundo período de reporte del Plan Anticorrupción y de Atención al Ciudadano, con corte al 31 de agosto de 2017, de acuerdo con los parámetros establecidos en la normativa vigente.</t>
  </si>
  <si>
    <t>Se realizó acompañamiento a las siguientes dependencias a través de reuniones, con las personas asignadas por parte de cada lider de dependencia, funcionarios y contratistas de la Dirección Jurídica, la  Subdirección de Gestión de Información en Justicia, la oficial de seguridad de la información y el grupo de gestión documental,  realizando revisión y brindando asesoria al contenido de los inventarios de información y realizando ajustes de forma a los inventarios de información: 
- Dirección de Justicia transicional
- Dirección MASC.
- Oficina de asuntos Internacionales 
-  Viceministerio de Política Criminal 
- Oficina Asesora de Planeación 
- Grupo de comunicaciones 
- Coordinación de gestión Financiera, Administrativa y Contable.</t>
  </si>
  <si>
    <t xml:space="preserve">Se realizó la debida revisión de acuerdo  a los enlaces que estan activos, ya que la pagina se encuentra en reestructuración debido a la reforma de algunas direcciones en la entidad. Se seguirá actualizando para el siguiente trimestre los subsitios que estan pendientes. </t>
  </si>
  <si>
    <t>Se construye indicador "Area" de la temática Acceso a la Justicia, actualización de indicadores penitenciarios y penitenciarios regionales a 30 de septiembre de 2017, creación de 4 tableros de control: Libertades por fuga, Surogados penales, Promedios de condena, promedios de detención preventiva. Se actualizaron los indicadores  de Feminicidio y se subieron indicadores de Violencia de Genero, ademas se actualizo indicador de Presupuesto y la ficha de conflictividad regional en la tematica de Justicia Territorial.</t>
  </si>
  <si>
    <t>El 04 de septiembre de 2017, en la localidad de San Cristóbal  sur, en la Institución Educativa " Juana Escobar " se realizó  el ejercicio de cuentas de la Dirección de Política Criminal y Penitenciaria, donde se socializaron temas de Política Criminal, destacando la importancia de las políticas públicas del sistema penitenciario y carcelario y de la política criminal relacionadas con la prevención del delito y con la represión de las conductas delictivas. 
Se socializaron los temas a través de Conversatorios: 
-Detención Preventiva, Garantismo y libertad personal el 9/10/2017, en el auditorio del MJD. 
-Criminología Verde el 20/09/2017 en el auditorio de MJD
-Feminismo carcelario el 29/08/2017, en el auditorio de MJD
-Taller: " Visualización efectiva de datos" el 10/08/2017 en el auditorio de MJD
-Fundamentos para la intervención  en contextos penitenciarios el 03/08/2017 en el auditorio de MJD.
-Lavado de activos, conceptos básicos el 25/07/2017 en el auditorio de MJD, 
-¿Cómo estudiar las actitudes punitivas? el 05/07/2017 en el auditorio del MJD.
Además la dirección de política Criminal y penitenciaria socializa permanentemente los temas de su dependencia a través de las publicaciones del Boletín " La Cuestión Político Criminal "en la intranet del MJD, publicaciones realizadas el último trimestre: 3/08/2017, 25/07/2017, 21/07/20176/06/2017
Realizaron la audiencia pública el 10/08/2017 sobre “Pedofilia, pederastia y violencia de niños y niñas” en la Comisión Sexta del Senado de la República. 
Se realizó el debato de control político sobre barrismo social y pandillerismo  en la comisión sétima del senado de la República  el 23/08/2017.
El 29/08/2017 se realizó el debate de control político, comisión  primera del senado de la República, proyecto de Ley 014 de 2017.
El 30/08/2017 Se realizó el VII Simposio Internacional penitenciario y de Derechos Humanos.</t>
  </si>
  <si>
    <t xml:space="preserve">Desde la Subdirección de gestión de información en justicia,  se realizan revisiones, permenentes a la información contenida en el portal web www.minjusticia.gov.co, link de transparencia y acceso a la información publica,:
- Actualización mensual del listado de funcionarios y contratistas
- Ajustes en la sección "Normatividad", con el fin de dar cumplimeinto a las exigencias previstas en la Ley 1712 de 2014.
- Actualización del Decreto Unico Reglamentario
- Actualización del calendario de actividades </t>
  </si>
  <si>
    <t>En el periodo evaluado fueron resueltos un total de 11 requerimientos o comentarios. A través de la cuenta de Twitter del Ministerio (@MinJusticiaCo) se resolvieron 3 dudas de los ciudadanos. La primera, estuvo relacionada con las fechas para elegir magistrados de la Jurisdicción Especial para la paz, la segunda se relacionó con el estado del juzgado 39 del circuito de Bogotá y la tercera, con la posibilidad de participar como miembro del Comité Directivo del Plan Decenal de Justicia. Entre tanto, a través de la cuenta de Facebook del Ministerio de Justicia se resolvieron 6 requerimientos. en el primero se agradeció por los buenos comentarios de una usuaria. El segundo  relacionado con una pregunta sobre las fechas en las que realizaría una capacitación sobre Métodos Alternativos de Solución de Conflictos en la ciudad de Ibagué, en el tercero se le indicó a la usuaria que la Unidad Móvil de Atención y Orientación a Víctimas había visitado unos municipios en La Guajira. El cuarto, le aclaró al usuario que no era necesario registrarse para usar Legal App y le indicó cómo acceder a la página web o descargar la aplicación. En el quinto se le agradeció a un usuario por el comentario positivo y en el sexto se le explicó al usuario en qué consistía la red Rundis y cuáles fueron sus servicios.</t>
  </si>
  <si>
    <t>Durante este trimestre participaron un total de 135 mujeres, en las siguientes actividades:
1. Jornada de Declaración y Denuncia Corporación Mujer sigue mis pasos, en el municipio de Tumaco Nariño, participación de 46 mujeres.
2, Mesa interinstitucional previa a Jornada de Declaración y Denuncia ANMUCIC Bogotá, realizada el 14 de Agosto.
3. Encuadre y Documentación con la organización colectiva ANMUCIC, donde participaron 56 mujeres provenientes de varias regiones de Colombia realizada en Bogotá.
4. Alistamiento organización de base Mujer Sigue mis Pasos a realizarse en el municipio de Quibdó. Participaron integrantes de la organización, funcionarias de Minjusticia y de FUPAD. Reuniones realizadas en Bogotá el 16 y 28 de Agosto.
5. Seguimiento, en convenio con OIM, se está creando una herramienta tecnológica a través de un operador elegido por ellos, Doko Comunicaciones; que permite realizar el seguimiento de cada uno de los casos entre el Ministerio de Justicia, Fiscalía, Defensoría del Pueblo y Unidad para las Víctimas, desde el 23 de Julio y cada semana Doko nos remite los avances de dicha herramienta.
6. Alistamiento Jornada ANMUCIC 2 a realizarse en Bogotá, 1 Agosto 2017
7. Jornada de declaración y denuncia Grupo II ANMUCIC realizada del 20 al 22 de Septiembre, participaron 43 mujeres de varias regionales de Colombia</t>
  </si>
  <si>
    <t>Se articuló la  UARIV, ruta de acceso población con orientaciones sexuales diversas, planeación próximas jornadas y desarrollo de las mismas. Reunión realizada el 26 de Julio de 2017.
2. Reunión Interinstitucional previa a Jornada Tumaco realizada el 05 de Julio 2017.
3. Reunión preparatoria Jornada 22 Agosto 2017
4. Reunión Previa a Jornada 29 de Agosto 2017
5. Seguimiento, en convenio con OIM, se esta creando una herramienta tecnológica a través de un operador elegido por ellos, Doko Comunicaciones;, que permite realizar el seguimiento de cada uno de los casos entre el Ministerio de Justicia, Fiscalía, Defensoría del Pueblo y Unidad para las Víctimas, desde el 23 de Julio y cada semana Doko nos remite los avances de dicha herramienta.</t>
  </si>
  <si>
    <t xml:space="preserve">Durante este periodo  se realizaron las siguientes actividades: Se formalizaron solicitudes de los municipios de El Zulia, Candelaria, San Zenon, Santo Tomás y se enviaron diagnósticos de conflictividad a los coordinadores regionales. Se  suministró información a los municipios de Pelaya, Plato, Medellín, Medio Atrato.
Se ejecutó el seguimiento de las solicitudes de los municipios El Rosal, Garagoa, Guateque, Inírida, Maní y Mitú.  Teniendo en cuenta que el municipio El Doncello - Caquetá aprobó todos los requisitos para la implementación del Programa, se elaboraron los estudios previos para la suscripción del convenio que tiene por objeto “Cofinanciación de la construcción de la Casa de Justicia del municipio El Doncello (Caquetá)”.  
Se continuó con la labor de acompañamiento y apoyo técnico a las iniciativas de contar con un programa de acceso a la justicia y convivencia ciudadana a los siguientes municipios: Cumaribo (Vichada); Mitú (Vaupés); se envió la  información necesaria para iniciar el proceso de implementación del Programa a la administraciones municipales de Armenia (Quindío) y Soledad (Atlántico).  Se adelantó el proceso de incorporación de unos inmuebles que tiene el Distrito Capital como posibles Casas de Justicia y se programó realizar unas visitas a las casas ya avaladas para aplicar la estrategia de acuerdos de mejoramiento en las casas de justicia de Bogotá.  
Se hizo el análisis del Diagnóstico de Conflictividad del Municipio de Lérida-Tolima para la implementación de una Casa de Justicia en ese municipio. Por cuanto la información que se presenta en este diagnóstico no es completa y coherente, se envió Oficio con recomendaciones
</t>
  </si>
  <si>
    <t>Todo el equipo profesional del Grupo de Comunicaciones preparó información  de interés para la opinión pública con el apoyo de las áreas misionales. Luego, la entrega a la profesional encargada de redes sociales para que ella construyera los mensajes y los difundiera en las redes sociales institucionales. Entre la información relevante que se difundió por las redes sociales se destacó la difusión por Facebook y Twitter de información sobre el decreto presidencial que permitió la creación e implementación del Plan Decenal de Justicia 2017-2027. Se difundieron piezas y boletines de prensa sobre el tema. También se difundió información con piezas y enlaces para que la comunidad participara en la construcción de Regulación Técnica sobre el Cannabis Medicinal. Lo propio se hizo con agenda y viajes del Ministro como el que realizó al a Sierra Nevada de Santa Marta para entregar Kits de cacao a guardabosques de la Sierra Nevada y kits de café para apoyar a que la comunidad Kogui permanezca libre del cultivos de uso ilícito. Por las redes sociales del Ministerio se difundió información sobre el programa Casas de Justicia y los acuerdos a los que llegó la cartera para conjurar el 'Plan Reglamento' adelantado por los sindicatos del Inpec.</t>
  </si>
  <si>
    <t xml:space="preserve">Los mensajes los genera de manera permanentemente la profesional encargada de redes sociales en el Grupo de comunicaciones con el apoyo de los profesionales de la Oficina y de las diferentes dependencias que requieren difusión de algún tema en particular. Entre la información relevante publicada durante este semestre en las redes sociales de Twitter y Facebook del Ministerio de Justicia y del Derecho se destaca la difusión de los mensajes sobre la firma del decreto que permitió la creación y puesta en marcha del Plan Decenal de Justicia 2017-2027, los recorridos de la Unidad Móvil de Atención y Orientación a Víctimas del Conflicto, difusión y elaboración de videos sobre la entrega de kits de cacao y para fortalecer el café de la comunidad Kogui a familias residente de las Sierra Nevada de Santa Marta, difusión de invitando a los ciudadanos a participar en la construcción sobre Regulación Técnica del Canabis Medicinal, se difundieron los diferentes eventos de socialización de los Sistemas Locales de Justicia y sobre el Aniversario de Legal App. </t>
  </si>
  <si>
    <t>Se elaboraron, publicaron y difundieron 177 boletines de prensa: Julio 46, agosto 70 y septiembre 61. Se produjeron y difundieron 1.943 trinos por twitter. Ejemplos: el Comité de Escogencia (https://twitter.com/MinjusticiaCo/status/891004079761088513), Sistemas Locales de justicia (https://twitter.com/MinjusticiaCo/status/896051734795010051), y la JEP (https://twitter.com/MinjusticiaCo/status/913144050722705409) y 415 mensajes por facebook. Ejemplos: Convenio firmado con Inpec y Colpensiones para que privados de la libertad (https://www.facebook.com/MinJusticiaCo/posts/1517563164948725); 
Convenio entre MinJusticia y Cabildos Indígenas en el Cauca (  https://goo.gl/xVPLTP
https://www.facebook.com/MinJusticiaCo/posts/1541795242525517) y Noticiero MinJusticia- Recuento de las noticias más importantes del Ministerio de Justicia y del Derecho (https://www.facebook.com/MinJusticiaCo/videos/1499652853406423/). Atención al ciudadanao: en este periodo la Oficina atendió 5 inquietudes de ciudadanos, cuatro por facebook y una por twitter.</t>
  </si>
  <si>
    <t>El Grupo de Comunicaciones  difundió de manera permanente las actividades del Ministerio en la página web con  publicación de boletines de prensa, registro fotográfico y de video; a través de mensajes claves en las redes sociales  institucionales e infografías con temas especiales como por ejemplo los ABC´s con temas de trascendencia nacional y flicker con galerías fotográficas.</t>
  </si>
  <si>
    <t>1. Mejorar la oferta de datos abiertos del Ministerio, a través de la actualización y adición de los conjuntos de datos publicados en el portal de datos abiertos de MinTIC 
2. Ejecutar plan de acción para implementar la estrategia  de divulgación, promoción, uso y apropiación de datos abiertos</t>
  </si>
  <si>
    <t>a)  Se publicaron  un conjunto de datos nuevo en portal www.datos.gov.co
b) Se realizó la  actualización del inventario de los 25 conjuntos de datos publicados incluyendo datos y gráficas de comportamiento del uso de los mismos
a) Plan de acción en ejecución para la divulgación, promoción, uso y apropiación de datos abiertos
b) La comunidad  realizó  2867 visitas a los conjuntos de datos publicados y 793 descargas.
c) La comunidad generó dos vistas de los conjuntos de datos publicados
d) Se Obtuvó del Sello de Excelencia Gobierno Digital en dos conjuntos de datos
e) Se obtuvó  el PREMIO MinTIC "Entidad Pionera por contar con los primeros conjuntos de datos abiertos certificados con el Sello de Excelencia de Gobierno Digital
f) Se definieron en conjunto con el Observatorio de Drogas las acciones para actualizar los datos abiertos publicados en datos,gov.co e incluir nuevos
g) Se publicó encuesta que tiene por objeto determinar que tanto conocen y usa la comunidad los portales de datos y de servicios de información del Ministerio</t>
  </si>
  <si>
    <t>El Grupo de Servicio al Ciudadano   realizó la asesoría en la elaboración del documento de Memorias del ejercicio de Rendición de Cuentas de la Dirección de  Política Criminal y Penitenciaria, verificando el  cumplimiento del  Manual Único de Rendición de Cuentas. El Grupo de Comunicación apoyó en la edición del documento y  se encuentra en esta área para la respectiva edición y publicación.</t>
  </si>
  <si>
    <t xml:space="preserve">Se realizó  el seguimiento y acompañamiento  de todas las acciones de la Dirección de Política Criminal para el desarrollo del Ejercicio de Rendición de Cuentas, con reuniones el 9, 16  de agosto y 1 de septiembre de 2017.  El Grupo de Comunicaciones apoyó en el ejercicio de Rendición de Cuentas  de la Dirección de Política Criminal y Penitenciaria con el diseño  gráfico  de la invitación  para la ciudadanía para participar en  la elección del tema bandera del ejercicio de  Rendición de Cuentas, apoyó en el diseño del banner con  de invitación a participar en el ejercicio de Rendición de Cuentas dela Dirección de Política Criminal y Penitenciaria. Las publicaciones respectivas del desarrollo del ejercicio fueron publicadas en la página web del Ministerio  de Justicia y del Derecho. Se remitió a través de correos electrónicos, las invitaciones a veedores, y mediante el voz a voz se convocó a la población objetivo.  </t>
  </si>
  <si>
    <t xml:space="preserve">La Dirección de Justicia Transicional  realizó Jornadas de atención y orientación a víctimas  de la violencia en el marco  del conflicto armado, en los departamentos de Antioquia en los municipios de  ANZA el 4 y  5de julio , Santa Bárbara el 6 y7 de julio , Nariño el 10 y11 de julio y Puerto Triunfo el 13 y 14 de julio; En el Dpto. de Nariño en los municipios de Linares el 24 y 25 de julio, San Lorenzo el 27 y 28 de julio , Albán el 31 de julio y 01 de agosto, La Unión el 3 y 4 de agosto; el Dpto. de Cauca en los municipios de Argelia el 8 al 11 de agosto, Almaguer el 14 y 15 de agosto, San Sebastián el 17 y 18 de agosto, La Vega el 22 y 23 de agosto, Tambo 24 y 25 de agosto, Rosas el 28 y 29 de agosto, Silvia el 31 de agosto y 1 de septiembre; Caldono el 4 al7 de septiembre, Buenos Aires el 11 al 1 4de septiembre, Miranda el 18 al 21 de septiembre; Dpto. del Tolima  en los municipios de Cajamarca el 25  y 26 de septiembre , Rovira  el 28 y 29 de septiembre, para un total de 2091 registros .    </t>
  </si>
  <si>
    <t>Durante el mes de julio y a agosto  se realizaron reuniones pre-ferias concernientes a las actividades a desarrollar durante cada feria, donde además se dieron parámetros  a  los funcionarios de las áreas misionales participantes.                                                                                              La participación del Ministerio en las ferias de: Santa Rosa de Cabal- Risaralda el 29 de julio de 2017,  asistió la representación de la  Dirección de Política de Drogas  y la de representación de la Dirección de Justicia Transicional que  hicieron énfasis en el portafolio del Ministerio y  atendieron 163 ciudadanos. El  26 de agosto de 2017, se participó en la Feria de Guapí- Cauca, donde se atendieron 109 ciudadanos, donde el Grupo de Servicio al Ciudadano y La Dirección de Justicia Transicional   realizaron una  labor destacada con la atención de los ciudadanos.</t>
  </si>
  <si>
    <t xml:space="preserve">Se realizaron capacitaciones de PQRS y SIGOB el 10 de julio de 2017, se revisaron las inconsistencias  de tipologías el 28 de julio de 2017,se dieron lineamientos de tipologías el 03  de agosto de 2017, capacitación de PQRS y SIGOB el 03 , 08  y 17de agosto de 2017, el 14 y 21 de septiembre se dio continuidad a la capacitación de tipologías  para la clasificación de los documentos. </t>
  </si>
  <si>
    <t>Se realizaron capacitaciones de PQRS y SIGOB el 10 de julio de 2017, se revisaron las inconsistencias  de tipologías el 28 de julio de 2017, se dieron lineamientos de tipologías el 03  de agosto de 2017, capacitación de PQRS y SIGOB el 03, 08  y 17de agosto de 2017, el 14 y 21 de septiembre se dio continuidad a la capacitación de tipologías  para la clasificación de los documentos.</t>
  </si>
  <si>
    <t>El Grupo de Gestión Humana coordinó la suscripción de acuerdos de gestión de la Directora de Justicia Transicional (Digna Isabel Duran Murillo) y el Jefe de la Oficina de Información en Justicia (Jaime Florez).</t>
  </si>
  <si>
    <t>El Grupo de Gestión Humana elaboró la encuesta con la cual se actualizará el código de ética del MJD, la cual esta dirigida a a190 funcionarios de todos lo niveles. La Oficina Asesora de Planeación se encuentra elaborando el memorando con el cual se solicitara a los funcionarios dar respuesta a dicha encuesta.</t>
  </si>
  <si>
    <t>Se genera el reporte solicitado por la administración con el fin de determinar la necesidad de personal.
Se registraron en SIGEP 20 nombramientos y 19 retiros.</t>
  </si>
  <si>
    <t>Durante  el tercer trimestre se realizaron las siguientes capacitaciones:
Contratación pública
Generalidades de las normas NIIF
Servicio al ciudadano y vocación de servicio
Lenguaje de señas transparencia
Acceso a la información pública</t>
  </si>
  <si>
    <t>Durante  el tercer trimestre se realizaron las siguientes actividades:
JULIO: Eucaristía, Clases de rumba, Gimnasio, Celebración del día del conductor.
AGOSTO: Clases de rumba, Eucaristía, Gimnasio.
SEPTIEMBRE: Eucaristía, Aniversario ministerio de justicia, Feria de servicios, Gimnasio, Clases de rumba.</t>
  </si>
  <si>
    <t>El 21 de julio se envio al DAFP la solicitud de viabilidad técnica, para la prórroga de la planta temporal.
El 1 de agosto el DAFP expide la viabilidad tecnica.
Como resultado de lo anterior se expide el Decreto 1520 del 15/09/2017 mediante el cual se prorrogó la vigencia de los empleos temporales.</t>
  </si>
  <si>
    <t>Actividad ejecutada en el segundo trimestre</t>
  </si>
  <si>
    <t>NO APLICA</t>
  </si>
  <si>
    <t>Se publicaron doce (12) documentos actualizados en los cuales son (1) caracterización (6) formatos y (5) procedimientos</t>
  </si>
  <si>
    <r>
      <rPr>
        <b/>
        <sz val="14"/>
        <rFont val="Calibri Light"/>
        <family val="2"/>
      </rPr>
      <t>Indicadores:</t>
    </r>
    <r>
      <rPr>
        <sz val="14"/>
        <rFont val="Calibri Light"/>
        <family val="2"/>
      </rPr>
      <t xml:space="preserve"> se consolidó la información con corte al 30 de junio de 2017, se generó el informe de indicadores y se solicitó a los líderes de calidad el reporte de hoja de vida indicadores con fecha de corte 30 de septiembre.
</t>
    </r>
    <r>
      <rPr>
        <b/>
        <sz val="14"/>
        <rFont val="Calibri Light"/>
        <family val="2"/>
      </rPr>
      <t xml:space="preserve">Mapa de riesgos: </t>
    </r>
    <r>
      <rPr>
        <sz val="14"/>
        <rFont val="Calibri Light"/>
        <family val="2"/>
      </rPr>
      <t xml:space="preserve">Se realizó seguimiento a los 24 mapas de riesgos con corte al 31 de agosto de 2017, revisando los mapas de riesgos de corrupción y de gestión.
</t>
    </r>
    <r>
      <rPr>
        <b/>
        <sz val="14"/>
        <rFont val="Calibri Light"/>
        <family val="2"/>
      </rPr>
      <t>Producto No Conforme:</t>
    </r>
    <r>
      <rPr>
        <sz val="14"/>
        <rFont val="Calibri Light"/>
        <family val="2"/>
      </rPr>
      <t xml:space="preserve"> se realizó el informe de seguimiento al producto no conforme con corte al 31 de junio de 2017.</t>
    </r>
  </si>
  <si>
    <t>Se actualizó el seguimiento de los meses de junio, julio y agosto de 2017 de acuerdo a los reportes de las áreas. Se actualizó la matriz de acciones cerradas o no vigentes de acuerdo a los resultados de la auditoría de seguimiento realizada por la OCI. Se realizaron los informes de seguimiento según el reporte de las áreas de los meses de junio, julio y agosto de 2017 y se publicó en el Centro Dinámico de Información.</t>
  </si>
  <si>
    <t>Se dio inicio a la reunión analizando los datos de consumo de papel de las diferentes dependencias del Ministerio durante el primer y segundo trimestre del 2017, con base en la información arrojada por el aplicativo PCT mediante reportes mensuales de consumo de papel en el Ministerio. Al analizar la información se observó que el indicador formulado para establecer la variación de consumo de papel trimestral en el Ministerio había quedado formulado de manera incorrecta, por lo cual se procedió a definirlo de la siguiente manera: 
                     Cvac – Cvant                                106.33 – 97.83
  %CP =       _____________ X 100                 ______________ X 100  =  8.68%
                          Cvant                                              97.83
Teniendo en cuenta lo anterior se deduce que durante el Segundo trimestre del 2017 el Ministerio de Justicia a través de sus 26 dependencias incremento el consumo de papel (oficio y carta) en un 8.68% con respecto al trimestre anterior.
Es de anotar que el 97.83% corresponde al consumo de promedio de papel (carta y oficio) en el Ministerio durante el primer trimestre del 2017.</t>
  </si>
  <si>
    <t>Se realizó reunión el dia jueves 31 de agosto de 2017 para realizar el análisis de los resultados de la encuesta de la política de cero papel del MJD de la cual se generó acta de asistencia y anexa a esta se encuentra el documento del análisis final y la implementación de las buenas prácticas para el uso adecuado del papel.</t>
  </si>
  <si>
    <t>Se capacitó a los Directivos, que era el 10% faltante del 100% de las capacitaciones. El seguimiento de la implementación queda pendiente para ejecutar en el cuatro trimestre que correspondería al 10%  programado inicialmente para el tercer trimestre</t>
  </si>
  <si>
    <t>Se realizó el redireccionamiento de los repositorios asignados a la Oficina de Información en Justicia, se crea la estructura de árbol de acuerdo con lo entregado por el ingeniero Carlo Cotes se realiza la definición de roles de usuarios por cada uno de las carpetas definidas en el repositorio. Se realizaron 3 soportes para asignación de permisos de los funcionarios de la Oficina de Información en Justicia de acuerdo con lo solicitado por ellos, se crearon los roles de uso para uso de las carpetas de los funcionarios de la Subdirección de Sistemas.</t>
  </si>
  <si>
    <t>En el mes de septiembre se realizó la definición de alcance, objetivos y bosquejo de la estrategia a desarrollar para el programa de normalización de formas y formularios electrónicos. Se realiza revisión por parte del Coordinador del Grupo de Gestión Documental quien recomendo ajustes que deben ser corregidos y presentados nuevamente.</t>
  </si>
  <si>
    <t>Instalación del servidor virtual</t>
  </si>
  <si>
    <t>Se realizó reunión el 20 de septiembre de 2017 en la cual se determinaron las acciones a seguir para la implementación de un gestot documental, el cual está incluido en la adquisición de la solución integral VPM.</t>
  </si>
  <si>
    <t>El formato se ha solicitado para el paso a producción de nuevos sitios y actualizaciones de sitios completos.</t>
  </si>
  <si>
    <t>La Subdirección de Sistemas a creado carpetas de Arq Empresarial proyectos subdirección de sistemas entre otras estas carpetas estan presentadas sobre el volumen E que corresponde a la subdirección de sistemas.  El tamaño del repositorio es de 37GB en uso el mismo tiene programación de copias de seguridad diaria de los volúmenes asignados a la subdirección de sistemas y a la Oficina de informacion en Justicia.</t>
  </si>
  <si>
    <t>Continúa en ejecución el contrato No. 482 de 2016, se atendieron 654 incidencias, la calificacion de los usuarios solicitantes respecto de la medición de la satisfacción de las necesidades de los usuarios fue de 4,7 sobre 5. Se continúa en ejecución el contrato No. 482 de 2016, se atendieron 625 incidencias, la calificación de los usuarios solicitantes respecto de la medición de la satisfacción de las necesidades de los usuarios fue de 4,5 sobre 5.</t>
  </si>
  <si>
    <t xml:space="preserve">
En la labor diaria se han realizado pruebas a las funcionalidades en las que se han detectado fallas, dichas funcionalidades son:
SOLICITUDES: esta funcionalidad permite a las entidades promotores elevar solicitudes de tipo como actualización de reglamento, aval de formación, creación de centros, etc.
REPORTES: generación de reportes con rango de un año, los cuales han presentado lentitud.
Esto se ha reportado a la UIS encargada de brindar este tipo de soluciones por garantía de desarrollo.</t>
  </si>
  <si>
    <t>La Herramienta está en productivo y se están realizando las pruebas  de aceptación.</t>
  </si>
  <si>
    <t>Actividad cumplida en el segundo trimestre</t>
  </si>
  <si>
    <t>Tablero de Control de la Función de Subdirección de Tecnologías y Sistemas de Información (100%), Proyectos de Inversión, Proyectos Estratégicos, Procedimientos de la Subdirección. Elaboración Preliminar del Proyecto Estratégico de Gobernabilidad TI con Metodología de U. Distrital Catálogo de Servicios del MJD avance 95%) Portafolio de Servicios del MJD (avance 95%) Acuerdo de Nivel de Servicio SLA Soporte Técnico de Requerimientos avance 100%. Documento: Definición de la  structura de la CMDB, Cis (Items de configuración) y su relación con servicios de TI. Mapa de ruta de implementación de CMDB. Implementación de CMDB.(100%) Actualización según Lineamientos LI-ES-11 de Mintic del Catálogo y Portafolio de Servicios del MJD, propuesto para la Arquitectura Sectorial según taller del día 25-09-2017 en el INPEC.</t>
  </si>
  <si>
    <t>A raiz del cambio organizacional del área y cambios en la Subdirección anterior no se alcanzó una aprobación final del documento existente. Será presentado al nuevo Subdirector para aprobación final.</t>
  </si>
  <si>
    <t>De acuerdo con el Plan establecido en la implementación del SGSI y con la gestión directa realizada por la Oficial de Seguridad de Información se desarrollaron las siguientes actividades: Se coordinaron y realizaron las reuniones de seguimiento de avance del plan de inventario de activos de información con el equipo de trabajo, lideradas por la Ingeniera a cargo de la implementación del SGSI. Con base en la actividad anterior se realizaron revisiones sucesivas a los inventarios y  reuniones de aclaración de dudas del diligenciamiento del formato de activos de información con diferentes dependencias del MJD. Se efectuó seguimiento, informe y presentación del avance del plan de trabajo por parte de la Oficial de Seguridad. Se preparó, coordinó y dictó charla de sensibilización y divulgación de Seguridad de la Información para personal de terceros de vigilancia, cafetería y mantenimiento por parte de la Ing. Adriana Aranguren. Se diligenció y revisó con los profesionales y el Subdirector, así como, con el equipo de inventarios; los ajustes requeridos, al inventario de activos de información tipo dato de la Subdirección de Tecnologías y Sistemas de Información. Se realizó levantamiento de información de bases de datos de sistemas de información y portales de la Entidad. La oficial de Seguridad ajustó y presentó los avances en el plan de implementación del Sistema de Gestión de Seguridad de la Información, en el marco del modelo de Seguridad y Privacidad de la Información.</t>
  </si>
  <si>
    <t>Se entregaron estudios previos, análisis del sector y anexo técnico en el Grupo de Gestión Contractual, los cuales fueron revisados y modificados con el apoyo de la Subdirección. Se envía la minuta del contrato a la UIS para la firma.</t>
  </si>
  <si>
    <t>El GGD realiza la publicación en la página web del Ministerio de la Política de Gestión Documental, Plan Institucional de Archivos y Programa de Gestión Documental, la socialización se realizó a partir de las capacitaciones impartidas a cada una de las dependencias del Ministerio.</t>
  </si>
  <si>
    <t>Se inicia la elaboración del banco terminológio el cual incluye el registro de cada una de las series que se encuentran en las Tablas de Retención Documental, posteriormente se realiza la elaboración de las fichas que se estructuran de las siguientes manera: Términos o conceptos abarcadore, Términos Específicos y Términos Relacionados.ctividades para este trimestre</t>
  </si>
  <si>
    <t>Se remite formulario electrónico de evaluación de capacitaciones en Gestión Documental a cada uno de los funcionarios capacitados, de lo cual solo se contó con una participación del 32%. De esta manera, se planea obtener para el tercer trimestre una participación del 100%. En cuanto a la plataforma SIGOB, se adelantó el análisis de correspondencia que se encuentra en gestión, elaboración y pendiente por tramitar de 619 funcionarios, una vez se finalice el estudio se remitirá informe a cada uno de los Directores y se tomará un nuevo conteo con el fin de mejorar el indicador de eficiencia del aplicativo y de las capacitaciones impartidas.</t>
  </si>
  <si>
    <t>Se realiza la planificación de la implementación de un diagnóstico en Gestión Documental el cual permitirá realizar una verificación en el cumplimiento de la normatividad archivística. En este trimestre se diseñó una matriz de recolección de información la cual será implementada en las visitas que se realizarán a las dependencias. Adicionalmente, se realizará medición de volumetría documental.</t>
  </si>
  <si>
    <t xml:space="preserve">Se obtiene visto bueno por parte de la Oficina Asesora de Planeación para el procedimiento P-GD-04 "Transferencias Documentales" el cual se encuentra pendiente de firma por el Coordinador del GGD y el Secretario General. Adicionalmente, se realiza borrador del Procedimiento de Eliminación Documental y Procedimiento de Préstamo de Expedientes. </t>
  </si>
  <si>
    <t>Se realiza la revisión de las funcionalidades del Módulo de Inventarios de acuerdo a los requerimientos hechos en el Convenio 637 de 2015 y se da su aprobación ya que cumple con los lineamientos planteados en dicho Convenio.</t>
  </si>
  <si>
    <t xml:space="preserve">El Coordinador del GGD da visto bueno a la construcción de metadatos, 33 de las 34 dependencias validaron la información, el Grupo de Gestión Humana en el área de hojas de vida está pendiente de validación de información. </t>
  </si>
  <si>
    <t>Para este trimestre se logró un avance en la organización documental para un total de 1,030 metros lineales, esto corresponde al 69% de metros organizados. Se realizó prórroga al Convenio 637 de 2015 para finalizar la organización en el mes de noviembre.</t>
  </si>
  <si>
    <t>Se realizó el procedimiento de transferencias documentales el cual tiene visto bueno de la OAP, este procedimiento es insumo para la elaboración del Programa de Transferencias. -</t>
  </si>
  <si>
    <t>Se inicia ajuste a la matriz de consolidado de información de cada una de las series para verificar responsables por cada una de las oficinas. Las Tablas de Control de Acceso finales se entregarán para el cuarto trimestre del año.</t>
  </si>
  <si>
    <t>Se realiza el estudio del Programa de Digitalización con Fines Archivísticos, el cual contempla el estudio técnico de series y subseries a digitalizar como también el estudio de mercado.</t>
  </si>
  <si>
    <t xml:space="preserve">Se inicia el 11 de agosto la digitalización documental de resoluciones del Antiguo Ministerio de Justicia y del Derecho, para este trimestre se realizó la digitalización de 12900 documentos. Se refleja un cumplimiento de 100% para esta actividad; toda vez, que la digitalización se efectuó por demanda. </t>
  </si>
  <si>
    <t>El 21 de julio de 2016 se realiza presentación de TRD al Pre-Comité del Archivo General de la Nación (AGN), sesión en la cual se dan recomendaciones de ajustes y se da visto bueno para la presentación de TRD al Comité de Convalidación del AGN. Se pretende que las TRD sean convalidadas para el cuarto trimestre del año.</t>
  </si>
  <si>
    <t xml:space="preserve">Se presentan el 25 de septiembre las TVD al Comité Institucional de Desarrollo Administrativo las cuales son aprobadas, estas Tablas corresponden a los Fondos: Fundación Social, Fondo de Seguridad de la Rama, Fondo Rotatorio y Antiguo Ministerio de Justicia. </t>
  </si>
  <si>
    <t>Se elaboraron y publicarón en el Centro Dinamico los informes de seguimiento a la ejecución presupuestal del Ministerio de Justicia y del Derecho y entidades del Sector de los meses de Junio, Julio y Agosto de 2017</t>
  </si>
  <si>
    <t>Se elaboraron y socializaron los informes de seguimiento presupuestal a las dependencias del Ministerio de Justicia y del Derecho de los meses de Junio. Julio y Agosto</t>
  </si>
  <si>
    <t>En los mes de Junio , Julio y Agosto se realizaron reuniones mensuales con als entidades adscritas para socializar los movimientos presupuestales con corte a 31 de mayo, 30 de Junio y 31 de Julio</t>
  </si>
  <si>
    <t>* Se realizaron mesas de trabajo para la reformulación de los proyectos del Ministerio de Justicia y del Derecho 
* Se realizaron las actualizaciones y modificaciones solicitadas por las dependencias en los proyectos de inversión en el aplicativo SUIFP.
*Se realizo seguimiento a los proyectos de Inversión mediante revisión en el sistema SPI, generando las respectivas observaciones y elaborando un informe mensual de los meses de Junio, Julio y Agosto , el cual fue socializado a las dependencias y directivos mediante correo electronico.</t>
  </si>
  <si>
    <t xml:space="preserve">Durante el Tercer trimestre se recibieron las modificaciones requeridas por cada una de las dependencias, las cuales fueron aprobadas por parte del Grupo de Gestión Contractual y la Secretaria General según su pertinencia.
Adémas se realizó laconsolidacion y se actualizó el Plan Anual de Adquisiciones en la pagina WEB y SE COP II, acorde a las nuevas necesidades. </t>
  </si>
  <si>
    <t xml:space="preserve">Las dependencias del Ministerio presentaron el informe Bimestral de Ejecución al Plan Anual de Adquisiciones, así mismo el Grupo de Gestión Contractual consolidó la información, la cual fue presentada a la Secretaria General , reportando informes bimestrales y mensuales para su mejor seguimiento. </t>
  </si>
  <si>
    <t>PLANEADO III TRIMESTRE</t>
  </si>
  <si>
    <r>
      <t xml:space="preserve"> El concurso propuesto para la medición del conocimiento de los funcionarios del Ministerio se reprogramará para el cuarto trimestre de la presente vigencia.
</t>
    </r>
    <r>
      <rPr>
        <b/>
        <sz val="14"/>
        <rFont val="Calibri Light"/>
        <family val="2"/>
      </rPr>
      <t>La actividad se desarrollará en el cuarto trimestre</t>
    </r>
  </si>
  <si>
    <t>Durante el ejercicio de Rendición de Cuentas de las Dirección de Justicia Transicional  se entregaron 100 certificados de asistencia y 15 certificados por participación efectiva en el ejercicio. 
El 08 de agosto  se realizó capacitación para  funcionarios de la Dirección de Política Criminal y Penitenciaria,  dando los lineamientos del correcto desarrollo del ejercicio de Rendición de Cuentas.</t>
  </si>
  <si>
    <t>Apoyar a las dependencias en la elaboración de memorias de rendición de cuentas</t>
  </si>
  <si>
    <t xml:space="preserve">A pesar de los controles ejercidos por el Grupo de Gestión Administrativa , Financiera y Contable con cada Dependencia que solicita el PAC, no se logro el 100% para el tercer trimestre debido los imprevistos de los supervisores quienes planean y ejecutan el PAC, en todo caso se puede observar que es un buen resultado de ejecucion frente a años anteriores. </t>
  </si>
  <si>
    <t>No se  programaron actividades para este trimestre</t>
  </si>
  <si>
    <t>*Se tramitaron 41.375 casos  por los ciudadanos ante conciliadores en derecho y en equidad
*Se orientaron 172.305 ciudadanos en el acceso a la justicia a través de Casas de Justicia y Centros de Convivencia Ciudadana
*Se pusieron a disposición en Sistema Único de Información Normativa SUIN- JURISCOL 25 normas de carácter general y abstracto con análisis de vigencia y afectación jurisprudencial
*Se actualizaron 30 nuevos contenidos jurídicos de consulta en el sitio web Legal App</t>
  </si>
  <si>
    <r>
      <rPr>
        <b/>
        <sz val="14"/>
        <rFont val="Calibri Light"/>
        <family val="2"/>
      </rPr>
      <t xml:space="preserve">Fortalecimiento de la gestión financiera: </t>
    </r>
    <r>
      <rPr>
        <sz val="14"/>
        <rFont val="Calibri Light"/>
        <family val="2"/>
      </rPr>
      <t xml:space="preserve">
*El Programa Anual Mensualizado de Caja - PAC tuvo una ejecución del 95%
*Los 8 requerimientos de trámites presupuestales recibidos por la Oficina Asesora de Planeación del MinJusticia fueron atendidos oportunamente
*La meta del 34% programada para el primer trimestre de ejecución presupuestal de MinJusticia fue superada
*La Oficina Asesora de Planeación de MinJusticia atendió el total de solicitudes de control de formulación de proyectos de inversión presentados por las entidades del Sector (20 solicitudes)
* la Oficina Asesora de Planeación de Minjusticia realizó el informe de seguimiento de los 12 proyectos de inversión con base en la información registrada por las dependencias de la entidad en el Sistema de Seguimiento a Proyectos de Inversión - SPI.
Fortalecimiento de la politica de talento humano: se ejecutaron las actividades programadas para el trimestre, las cuales se describen en la política 4 de gestíón del talento humano</t>
    </r>
  </si>
  <si>
    <t>Se realizaron los informes de seguimiento a las actividades de los proyectos de inversión y se realizaron 350 requerimientos de cooperación internacional</t>
  </si>
  <si>
    <t>Se cumplieron las actividades del Plan Estratégico</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</si>
</sst>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b/>
      <sz val="9"/>
      <color indexed="81"/>
      <name val="Tahoma"/>
      <family val="2"/>
    </font>
    <font>
      <sz val="11"/>
      <color theme="1"/>
      <name val="Calibri"/>
      <family val="2"/>
      <scheme val="minor"/>
    </font>
    <font>
      <sz val="11"/>
      <name val="Calibri"/>
      <family val="2"/>
      <scheme val="minor"/>
    </font>
    <font>
      <sz val="9"/>
      <color indexed="81"/>
      <name val="Tahoma"/>
      <family val="2"/>
    </font>
    <font>
      <b/>
      <sz val="22"/>
      <name val="Century Gothic"/>
      <family val="2"/>
    </font>
    <font>
      <b/>
      <sz val="16"/>
      <name val="Calibri Light"/>
      <family val="2"/>
    </font>
    <font>
      <sz val="14"/>
      <name val="Calibri Light"/>
      <family val="2"/>
    </font>
    <font>
      <sz val="14"/>
      <color rgb="FFFF0000"/>
      <name val="Calibri Light"/>
      <family val="2"/>
    </font>
    <font>
      <b/>
      <sz val="12"/>
      <color indexed="81"/>
      <name val="Calibri Light"/>
      <family val="2"/>
    </font>
    <font>
      <sz val="12"/>
      <color indexed="81"/>
      <name val="Calibri Light"/>
      <family val="2"/>
    </font>
    <font>
      <sz val="14"/>
      <color theme="1"/>
      <name val="Calibri Light"/>
      <family val="2"/>
    </font>
    <font>
      <i/>
      <sz val="14"/>
      <name val="Calibri Light"/>
      <family val="2"/>
    </font>
    <font>
      <sz val="14"/>
      <color rgb="FF7030A0"/>
      <name val="Calibri Light"/>
      <family val="2"/>
    </font>
    <font>
      <b/>
      <sz val="16"/>
      <name val="Century Gothic"/>
      <family val="2"/>
    </font>
    <font>
      <b/>
      <sz val="14"/>
      <name val="Calibri Light"/>
      <family val="2"/>
    </font>
    <font>
      <sz val="14"/>
      <color rgb="FF000000"/>
      <name val="Calibri Light"/>
      <family val="2"/>
    </font>
    <font>
      <b/>
      <sz val="14"/>
      <color rgb="FFFF0000"/>
      <name val="Calibri Light"/>
      <family val="2"/>
    </font>
    <font>
      <sz val="36"/>
      <color theme="0"/>
      <name val="Century Gothic"/>
      <family val="2"/>
    </font>
    <font>
      <sz val="22"/>
      <name val="Century Gothic"/>
      <family val="2"/>
    </font>
    <font>
      <sz val="14"/>
      <color indexed="81"/>
      <name val="Tahoma"/>
      <family val="2"/>
    </font>
    <font>
      <b/>
      <sz val="16"/>
      <color indexed="81"/>
      <name val="Tahoma"/>
      <family val="2"/>
    </font>
    <font>
      <sz val="16"/>
      <color indexed="81"/>
      <name val="Tahoma"/>
      <family val="2"/>
    </font>
    <font>
      <i/>
      <sz val="16"/>
      <color indexed="81"/>
      <name val="Tahoma"/>
      <family val="2"/>
    </font>
    <font>
      <b/>
      <sz val="11"/>
      <color theme="0"/>
      <name val="Calibri"/>
      <family val="2"/>
      <scheme val="minor"/>
    </font>
    <font>
      <sz val="11"/>
      <color rgb="FFFF0000"/>
      <name val="Calibri"/>
      <family val="2"/>
      <scheme val="minor"/>
    </font>
    <font>
      <b/>
      <sz val="14"/>
      <color theme="0"/>
      <name val="Calibri"/>
      <family val="2"/>
      <scheme val="minor"/>
    </font>
    <font>
      <b/>
      <sz val="8"/>
      <color theme="0"/>
      <name val="Calibri"/>
      <family val="2"/>
      <scheme val="minor"/>
    </font>
    <font>
      <b/>
      <sz val="11"/>
      <name val="Calibri"/>
      <family val="2"/>
      <scheme val="minor"/>
    </font>
    <font>
      <sz val="11"/>
      <name val="Arial"/>
      <family val="2"/>
    </font>
    <font>
      <sz val="14"/>
      <name val="Calibri"/>
      <family val="2"/>
      <scheme val="minor"/>
    </font>
    <font>
      <sz val="11"/>
      <color rgb="FF00B050"/>
      <name val="Calibri"/>
      <family val="2"/>
      <scheme val="minor"/>
    </font>
    <font>
      <b/>
      <sz val="12"/>
      <color theme="0"/>
      <name val="Calibri"/>
      <family val="2"/>
      <scheme val="minor"/>
    </font>
    <font>
      <sz val="12"/>
      <color theme="1"/>
      <name val="Calibri"/>
      <family val="2"/>
      <scheme val="minor"/>
    </font>
    <font>
      <b/>
      <sz val="12"/>
      <name val="Calibri"/>
      <family val="2"/>
      <scheme val="minor"/>
    </font>
    <font>
      <sz val="12"/>
      <name val="Calibri"/>
      <family val="2"/>
      <scheme val="minor"/>
    </font>
    <font>
      <sz val="12"/>
      <color rgb="FF00B050"/>
      <name val="Calibri"/>
      <family val="2"/>
      <scheme val="minor"/>
    </font>
    <font>
      <sz val="12"/>
      <color rgb="FFFF0000"/>
      <name val="Calibri"/>
      <family val="2"/>
      <scheme val="minor"/>
    </font>
    <font>
      <sz val="12"/>
      <color theme="0"/>
      <name val="Calibri"/>
      <family val="2"/>
      <scheme val="minor"/>
    </font>
    <font>
      <b/>
      <sz val="10"/>
      <color theme="1"/>
      <name val="Calibri"/>
      <family val="2"/>
      <scheme val="minor"/>
    </font>
    <font>
      <b/>
      <sz val="11"/>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5" tint="0.59999389629810485"/>
        <bgColor indexed="64"/>
      </patternFill>
    </fill>
    <fill>
      <patternFill patternType="solid">
        <fgColor rgb="FFFF0000"/>
        <bgColor indexed="64"/>
      </patternFill>
    </fill>
    <fill>
      <patternFill patternType="solid">
        <fgColor rgb="FF99FF99"/>
        <bgColor indexed="64"/>
      </patternFill>
    </fill>
    <fill>
      <patternFill patternType="solid">
        <fgColor rgb="FFFFFFCC"/>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rgb="FF002060"/>
        <bgColor indexed="64"/>
      </patternFill>
    </fill>
    <fill>
      <patternFill patternType="solid">
        <fgColor theme="7" tint="0.39997558519241921"/>
        <bgColor indexed="64"/>
      </patternFill>
    </fill>
    <fill>
      <patternFill patternType="solid">
        <fgColor rgb="FF00B05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top style="hair">
        <color indexed="64"/>
      </top>
      <bottom style="hair">
        <color indexed="64"/>
      </bottom>
      <diagonal/>
    </border>
    <border>
      <left style="thin">
        <color auto="1"/>
      </left>
      <right style="thin">
        <color auto="1"/>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436">
    <xf numFmtId="0" fontId="0" fillId="0" borderId="0" xfId="0"/>
    <xf numFmtId="0" fontId="3" fillId="0" borderId="0" xfId="0" applyFont="1" applyFill="1"/>
    <xf numFmtId="0" fontId="3" fillId="2" borderId="0" xfId="0" applyFont="1" applyFill="1" applyAlignment="1">
      <alignment vertical="center"/>
    </xf>
    <xf numFmtId="10" fontId="13" fillId="2" borderId="5" xfId="1" applyNumberFormat="1" applyFont="1" applyFill="1" applyBorder="1" applyAlignment="1" applyProtection="1">
      <alignment horizontal="center" vertical="center" wrapText="1"/>
    </xf>
    <xf numFmtId="10" fontId="13" fillId="2" borderId="5" xfId="1" applyNumberFormat="1" applyFont="1" applyFill="1" applyBorder="1" applyAlignment="1" applyProtection="1">
      <alignment horizontal="left" vertical="center" wrapText="1"/>
    </xf>
    <xf numFmtId="3" fontId="16" fillId="2" borderId="1" xfId="0" applyNumberFormat="1" applyFont="1" applyFill="1" applyBorder="1" applyAlignment="1" applyProtection="1">
      <alignment vertical="center" wrapText="1"/>
    </xf>
    <xf numFmtId="0" fontId="3" fillId="0" borderId="0" xfId="0" applyFont="1" applyFill="1" applyAlignment="1">
      <alignment vertical="center"/>
    </xf>
    <xf numFmtId="10" fontId="8" fillId="2" borderId="5" xfId="1" applyNumberFormat="1" applyFont="1" applyFill="1" applyBorder="1" applyAlignment="1" applyProtection="1">
      <alignment horizontal="center" vertical="center" wrapText="1"/>
    </xf>
    <xf numFmtId="3" fontId="16" fillId="2" borderId="5" xfId="0" applyNumberFormat="1" applyFont="1" applyFill="1" applyBorder="1" applyAlignment="1" applyProtection="1">
      <alignment vertical="center" wrapText="1"/>
    </xf>
    <xf numFmtId="3" fontId="16" fillId="2" borderId="16" xfId="0" applyNumberFormat="1" applyFont="1" applyFill="1" applyBorder="1" applyAlignment="1" applyProtection="1">
      <alignment vertical="center" wrapText="1"/>
    </xf>
    <xf numFmtId="10" fontId="11" fillId="2" borderId="5" xfId="1" applyNumberFormat="1" applyFont="1" applyFill="1" applyBorder="1" applyAlignment="1" applyProtection="1">
      <alignment horizontal="center" vertical="center" wrapText="1"/>
    </xf>
    <xf numFmtId="0" fontId="18" fillId="5" borderId="0" xfId="0" applyFont="1" applyFill="1" applyBorder="1" applyAlignment="1" applyProtection="1">
      <alignment vertical="center"/>
    </xf>
    <xf numFmtId="0" fontId="18" fillId="5" borderId="23" xfId="0" applyFont="1" applyFill="1" applyBorder="1" applyAlignment="1" applyProtection="1">
      <alignment vertical="center" wrapText="1"/>
    </xf>
    <xf numFmtId="0" fontId="6" fillId="3" borderId="10" xfId="0" applyFont="1" applyFill="1" applyBorder="1" applyAlignment="1" applyProtection="1">
      <alignment horizontal="center" vertical="center"/>
    </xf>
    <xf numFmtId="0" fontId="6" fillId="3" borderId="10"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xf>
    <xf numFmtId="0" fontId="6" fillId="3" borderId="6" xfId="0" applyFont="1" applyFill="1" applyBorder="1" applyAlignment="1" applyProtection="1">
      <alignment horizontal="center" vertical="center" wrapText="1"/>
    </xf>
    <xf numFmtId="0" fontId="7" fillId="2" borderId="4" xfId="0" applyFont="1" applyFill="1" applyBorder="1" applyAlignment="1" applyProtection="1">
      <alignment vertical="center" wrapText="1"/>
    </xf>
    <xf numFmtId="10" fontId="7" fillId="2" borderId="4" xfId="1" applyNumberFormat="1" applyFont="1" applyFill="1" applyBorder="1" applyAlignment="1" applyProtection="1">
      <alignment horizontal="center" vertical="center" wrapText="1"/>
    </xf>
    <xf numFmtId="0" fontId="7" fillId="2" borderId="4" xfId="0" applyFont="1" applyFill="1" applyBorder="1" applyAlignment="1" applyProtection="1">
      <alignment horizontal="justify" vertical="center" wrapText="1"/>
    </xf>
    <xf numFmtId="9" fontId="7" fillId="2" borderId="4" xfId="0" applyNumberFormat="1" applyFont="1" applyFill="1" applyBorder="1" applyProtection="1"/>
    <xf numFmtId="10" fontId="7" fillId="2" borderId="5" xfId="1" applyNumberFormat="1" applyFont="1" applyFill="1" applyBorder="1" applyAlignment="1" applyProtection="1">
      <alignment horizontal="center" vertical="center" wrapText="1"/>
    </xf>
    <xf numFmtId="0" fontId="7" fillId="2" borderId="5" xfId="0" applyFont="1" applyFill="1" applyBorder="1" applyAlignment="1" applyProtection="1">
      <alignment horizontal="justify" vertical="center" wrapText="1"/>
    </xf>
    <xf numFmtId="0" fontId="7" fillId="2" borderId="5" xfId="0" applyFont="1" applyFill="1" applyBorder="1" applyProtection="1"/>
    <xf numFmtId="10" fontId="8" fillId="2" borderId="5" xfId="0" applyNumberFormat="1" applyFont="1" applyFill="1" applyBorder="1" applyAlignment="1" applyProtection="1">
      <alignment horizontal="center" vertical="center" wrapText="1"/>
    </xf>
    <xf numFmtId="9" fontId="7" fillId="2" borderId="5" xfId="0" applyNumberFormat="1" applyFont="1" applyFill="1" applyBorder="1" applyProtection="1"/>
    <xf numFmtId="0" fontId="7" fillId="2" borderId="6" xfId="0" applyFont="1" applyFill="1" applyBorder="1" applyAlignment="1" applyProtection="1">
      <alignment vertical="center" wrapText="1"/>
    </xf>
    <xf numFmtId="10" fontId="7" fillId="2" borderId="6" xfId="1" applyNumberFormat="1" applyFont="1" applyFill="1" applyBorder="1" applyAlignment="1" applyProtection="1">
      <alignment horizontal="center" vertical="center" wrapText="1"/>
    </xf>
    <xf numFmtId="10" fontId="7" fillId="2" borderId="6" xfId="0" applyNumberFormat="1" applyFont="1" applyFill="1" applyBorder="1" applyAlignment="1" applyProtection="1">
      <alignment horizontal="center" vertical="center" wrapText="1"/>
    </xf>
    <xf numFmtId="0" fontId="7" fillId="2" borderId="6" xfId="0" applyFont="1" applyFill="1" applyBorder="1" applyAlignment="1" applyProtection="1">
      <alignment horizontal="justify" vertical="center" wrapText="1"/>
    </xf>
    <xf numFmtId="0" fontId="7" fillId="2" borderId="6" xfId="0" applyFont="1" applyFill="1" applyBorder="1" applyProtection="1"/>
    <xf numFmtId="9" fontId="7" fillId="2" borderId="4" xfId="0" applyNumberFormat="1" applyFont="1" applyFill="1" applyBorder="1" applyAlignment="1" applyProtection="1">
      <alignment horizontal="left" vertical="center" wrapText="1"/>
    </xf>
    <xf numFmtId="10" fontId="7" fillId="2" borderId="4" xfId="0" applyNumberFormat="1" applyFont="1" applyFill="1" applyBorder="1" applyAlignment="1" applyProtection="1">
      <alignment horizontal="center" vertical="center"/>
    </xf>
    <xf numFmtId="9" fontId="7" fillId="2" borderId="4" xfId="0" applyNumberFormat="1" applyFont="1" applyFill="1" applyBorder="1" applyAlignment="1" applyProtection="1">
      <alignment vertical="center"/>
    </xf>
    <xf numFmtId="10" fontId="7" fillId="2" borderId="15" xfId="0" applyNumberFormat="1" applyFont="1" applyFill="1" applyBorder="1" applyAlignment="1" applyProtection="1">
      <alignment horizontal="center" vertical="center" wrapText="1"/>
    </xf>
    <xf numFmtId="0" fontId="7" fillId="2" borderId="15" xfId="0" applyFont="1" applyFill="1" applyBorder="1" applyAlignment="1" applyProtection="1">
      <alignment horizontal="justify" vertical="center" wrapText="1"/>
    </xf>
    <xf numFmtId="9" fontId="7" fillId="2" borderId="15" xfId="0" applyNumberFormat="1" applyFont="1" applyFill="1" applyBorder="1" applyAlignment="1" applyProtection="1">
      <alignment horizontal="left" vertical="center" wrapText="1"/>
    </xf>
    <xf numFmtId="10" fontId="7" fillId="2" borderId="15" xfId="0" applyNumberFormat="1" applyFont="1" applyFill="1" applyBorder="1" applyAlignment="1" applyProtection="1">
      <alignment horizontal="center" vertical="center"/>
    </xf>
    <xf numFmtId="0" fontId="7" fillId="2" borderId="5" xfId="0" applyFont="1" applyFill="1" applyBorder="1" applyAlignment="1" applyProtection="1">
      <alignment vertical="center"/>
    </xf>
    <xf numFmtId="0" fontId="13" fillId="2" borderId="5" xfId="0" applyFont="1" applyFill="1" applyBorder="1" applyAlignment="1" applyProtection="1">
      <alignment horizontal="left" vertical="center" wrapText="1"/>
    </xf>
    <xf numFmtId="0" fontId="13" fillId="2" borderId="5" xfId="0" applyFont="1" applyFill="1" applyBorder="1" applyAlignment="1" applyProtection="1">
      <alignment horizontal="center" vertical="center"/>
    </xf>
    <xf numFmtId="0" fontId="13" fillId="2" borderId="5" xfId="0" applyFont="1" applyFill="1" applyBorder="1" applyAlignment="1" applyProtection="1">
      <alignment horizontal="justify" vertical="top"/>
    </xf>
    <xf numFmtId="10" fontId="11" fillId="2" borderId="4" xfId="0" applyNumberFormat="1" applyFont="1" applyFill="1" applyBorder="1" applyAlignment="1" applyProtection="1">
      <alignment horizontal="center" vertical="center" wrapText="1"/>
    </xf>
    <xf numFmtId="10" fontId="11" fillId="2" borderId="5" xfId="0" applyNumberFormat="1" applyFont="1" applyFill="1" applyBorder="1" applyAlignment="1" applyProtection="1">
      <alignment horizontal="center" vertical="center" wrapText="1"/>
    </xf>
    <xf numFmtId="0" fontId="11" fillId="2" borderId="5" xfId="0" applyFont="1" applyFill="1" applyBorder="1" applyAlignment="1" applyProtection="1">
      <alignment horizontal="justify" vertical="center" wrapText="1"/>
    </xf>
    <xf numFmtId="10" fontId="11" fillId="2" borderId="14" xfId="0" applyNumberFormat="1" applyFont="1" applyFill="1" applyBorder="1" applyAlignment="1" applyProtection="1">
      <alignment horizontal="center" vertical="center" wrapText="1"/>
    </xf>
    <xf numFmtId="10" fontId="7" fillId="2" borderId="6" xfId="0" applyNumberFormat="1" applyFont="1" applyFill="1" applyBorder="1" applyAlignment="1" applyProtection="1">
      <alignment horizontal="center" vertical="center"/>
    </xf>
    <xf numFmtId="9" fontId="7" fillId="2" borderId="6" xfId="0" applyNumberFormat="1" applyFont="1" applyFill="1" applyBorder="1" applyProtection="1"/>
    <xf numFmtId="10" fontId="11" fillId="2" borderId="8" xfId="0" applyNumberFormat="1" applyFont="1" applyFill="1" applyBorder="1" applyAlignment="1" applyProtection="1">
      <alignment horizontal="center" vertical="center" wrapText="1"/>
    </xf>
    <xf numFmtId="10" fontId="7" fillId="2" borderId="8" xfId="0" applyNumberFormat="1" applyFont="1" applyFill="1" applyBorder="1" applyAlignment="1" applyProtection="1">
      <alignment horizontal="center" vertical="center"/>
    </xf>
    <xf numFmtId="0" fontId="7" fillId="2" borderId="8" xfId="0" applyFont="1" applyFill="1" applyBorder="1" applyAlignment="1" applyProtection="1">
      <alignment vertical="center"/>
    </xf>
    <xf numFmtId="9" fontId="11" fillId="2" borderId="5" xfId="0" applyNumberFormat="1" applyFont="1" applyFill="1" applyBorder="1" applyAlignment="1" applyProtection="1">
      <alignment horizontal="center" vertical="center" wrapText="1"/>
    </xf>
    <xf numFmtId="9" fontId="7" fillId="2" borderId="5" xfId="0" applyNumberFormat="1" applyFont="1" applyFill="1" applyBorder="1" applyAlignment="1" applyProtection="1">
      <alignment vertical="center" wrapText="1"/>
    </xf>
    <xf numFmtId="9" fontId="7" fillId="2" borderId="5" xfId="0" applyNumberFormat="1" applyFont="1" applyFill="1" applyBorder="1" applyAlignment="1" applyProtection="1">
      <alignment vertical="center"/>
    </xf>
    <xf numFmtId="9" fontId="7" fillId="2" borderId="5" xfId="0" applyNumberFormat="1" applyFont="1" applyFill="1" applyBorder="1" applyAlignment="1" applyProtection="1">
      <alignment horizontal="center" vertical="center"/>
    </xf>
    <xf numFmtId="0" fontId="8" fillId="2" borderId="5" xfId="0" applyFont="1" applyFill="1" applyBorder="1" applyProtection="1"/>
    <xf numFmtId="9" fontId="7" fillId="2" borderId="5" xfId="0" applyNumberFormat="1" applyFont="1" applyFill="1" applyBorder="1" applyAlignment="1" applyProtection="1">
      <alignment horizontal="center" wrapText="1"/>
    </xf>
    <xf numFmtId="9" fontId="7" fillId="2" borderId="6" xfId="0" applyNumberFormat="1" applyFont="1" applyFill="1" applyBorder="1" applyAlignment="1" applyProtection="1">
      <alignment vertical="center"/>
    </xf>
    <xf numFmtId="9" fontId="7" fillId="2" borderId="6" xfId="0" applyNumberFormat="1" applyFont="1" applyFill="1" applyBorder="1" applyAlignment="1" applyProtection="1">
      <alignment horizontal="center" vertical="center"/>
    </xf>
    <xf numFmtId="10" fontId="7" fillId="2" borderId="8" xfId="1" applyNumberFormat="1" applyFont="1" applyFill="1" applyBorder="1" applyAlignment="1" applyProtection="1">
      <alignment horizontal="center" vertical="center" wrapText="1"/>
    </xf>
    <xf numFmtId="9" fontId="7" fillId="2" borderId="8" xfId="0" applyNumberFormat="1" applyFont="1" applyFill="1" applyBorder="1" applyAlignment="1" applyProtection="1">
      <alignment horizontal="left" vertical="center" wrapText="1"/>
    </xf>
    <xf numFmtId="9" fontId="7" fillId="2" borderId="8" xfId="0" applyNumberFormat="1" applyFont="1" applyFill="1" applyBorder="1" applyAlignment="1" applyProtection="1">
      <alignment horizontal="left" vertical="center"/>
    </xf>
    <xf numFmtId="9" fontId="7" fillId="2" borderId="8" xfId="0" applyNumberFormat="1" applyFont="1" applyFill="1" applyBorder="1" applyAlignment="1" applyProtection="1">
      <alignment horizontal="center" vertical="center"/>
    </xf>
    <xf numFmtId="9" fontId="7" fillId="2" borderId="9" xfId="0" applyNumberFormat="1" applyFont="1" applyFill="1" applyBorder="1" applyAlignment="1" applyProtection="1">
      <alignment horizontal="left" vertical="center" wrapText="1"/>
    </xf>
    <xf numFmtId="9" fontId="7" fillId="2" borderId="9" xfId="0" applyNumberFormat="1" applyFont="1" applyFill="1" applyBorder="1" applyAlignment="1" applyProtection="1">
      <alignment horizontal="center" vertical="center" wrapText="1"/>
    </xf>
    <xf numFmtId="9" fontId="7" fillId="2" borderId="8" xfId="0" applyNumberFormat="1" applyFont="1" applyFill="1" applyBorder="1" applyAlignment="1" applyProtection="1">
      <alignment horizontal="left" wrapText="1"/>
    </xf>
    <xf numFmtId="0" fontId="7" fillId="2" borderId="1" xfId="0" applyFont="1" applyFill="1" applyBorder="1" applyAlignment="1" applyProtection="1">
      <alignment horizontal="left" vertical="center" wrapText="1"/>
    </xf>
    <xf numFmtId="9" fontId="7" fillId="2" borderId="16" xfId="0" applyNumberFormat="1" applyFont="1" applyFill="1" applyBorder="1" applyAlignment="1" applyProtection="1">
      <alignment horizontal="center" vertical="center" wrapText="1"/>
    </xf>
    <xf numFmtId="10" fontId="7" fillId="2" borderId="5" xfId="1" applyNumberFormat="1" applyFont="1" applyFill="1" applyBorder="1" applyAlignment="1" applyProtection="1">
      <alignment horizontal="center" vertical="center"/>
    </xf>
    <xf numFmtId="9" fontId="7" fillId="2" borderId="5" xfId="0" applyNumberFormat="1" applyFont="1" applyFill="1" applyBorder="1" applyAlignment="1" applyProtection="1">
      <alignment horizontal="justify" vertical="top" wrapText="1"/>
    </xf>
    <xf numFmtId="9" fontId="7" fillId="2" borderId="2" xfId="0" applyNumberFormat="1" applyFont="1" applyFill="1" applyBorder="1" applyAlignment="1" applyProtection="1">
      <alignment horizontal="left" vertical="center" wrapText="1"/>
    </xf>
    <xf numFmtId="9" fontId="7" fillId="2" borderId="5" xfId="0" applyNumberFormat="1" applyFont="1" applyFill="1" applyBorder="1" applyAlignment="1" applyProtection="1">
      <alignment horizontal="left" vertical="top" wrapText="1"/>
    </xf>
    <xf numFmtId="9" fontId="7" fillId="2" borderId="5" xfId="0" applyNumberFormat="1" applyFont="1" applyFill="1" applyBorder="1" applyAlignment="1" applyProtection="1">
      <alignment wrapText="1"/>
    </xf>
    <xf numFmtId="0" fontId="7" fillId="2" borderId="9" xfId="0" applyFont="1" applyFill="1" applyBorder="1" applyAlignment="1" applyProtection="1">
      <alignment horizontal="left" vertical="center" wrapText="1"/>
    </xf>
    <xf numFmtId="0" fontId="7" fillId="2" borderId="17" xfId="0" applyFont="1" applyFill="1" applyBorder="1" applyAlignment="1" applyProtection="1">
      <alignment horizontal="justify" vertical="center" wrapText="1"/>
    </xf>
    <xf numFmtId="0" fontId="7" fillId="2" borderId="16" xfId="0" applyFont="1" applyFill="1" applyBorder="1" applyAlignment="1" applyProtection="1">
      <alignment horizontal="left" vertical="center" wrapText="1"/>
    </xf>
    <xf numFmtId="0" fontId="7" fillId="2" borderId="16" xfId="0"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center" vertical="center" wrapText="1"/>
    </xf>
    <xf numFmtId="9" fontId="7" fillId="2" borderId="6"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center" vertical="center" wrapText="1"/>
    </xf>
    <xf numFmtId="0" fontId="15" fillId="2" borderId="5" xfId="0" applyFont="1" applyFill="1" applyBorder="1" applyAlignment="1" applyProtection="1">
      <alignment horizontal="justify" vertical="center" wrapText="1"/>
    </xf>
    <xf numFmtId="9" fontId="8" fillId="2" borderId="5" xfId="0" applyNumberFormat="1" applyFont="1" applyFill="1" applyBorder="1" applyAlignment="1" applyProtection="1">
      <alignment horizontal="justify" vertical="top" wrapText="1"/>
    </xf>
    <xf numFmtId="0" fontId="7" fillId="2" borderId="5" xfId="0" applyFont="1" applyFill="1" applyBorder="1" applyAlignment="1" applyProtection="1">
      <alignment horizontal="center" vertical="center"/>
    </xf>
    <xf numFmtId="0" fontId="8" fillId="2" borderId="5" xfId="0" applyFont="1" applyFill="1" applyBorder="1" applyAlignment="1" applyProtection="1">
      <alignment horizontal="left" vertical="center" wrapText="1"/>
    </xf>
    <xf numFmtId="9" fontId="8" fillId="2" borderId="5" xfId="0" applyNumberFormat="1" applyFont="1" applyFill="1" applyBorder="1" applyAlignment="1" applyProtection="1">
      <alignment vertical="center" wrapText="1"/>
    </xf>
    <xf numFmtId="0" fontId="8" fillId="2" borderId="5"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7" fillId="2" borderId="5" xfId="0" applyFont="1" applyFill="1" applyBorder="1" applyAlignment="1" applyProtection="1">
      <alignment wrapText="1"/>
    </xf>
    <xf numFmtId="0" fontId="7" fillId="2" borderId="8" xfId="0" applyFont="1" applyFill="1" applyBorder="1" applyAlignment="1" applyProtection="1">
      <alignment horizontal="justify" vertical="center" wrapText="1"/>
    </xf>
    <xf numFmtId="9" fontId="7" fillId="2" borderId="8" xfId="0" applyNumberFormat="1" applyFont="1" applyFill="1" applyBorder="1" applyAlignment="1" applyProtection="1">
      <alignment vertical="center"/>
    </xf>
    <xf numFmtId="9" fontId="7" fillId="2" borderId="8" xfId="0" applyNumberFormat="1" applyFont="1" applyFill="1" applyBorder="1" applyProtection="1"/>
    <xf numFmtId="0" fontId="3" fillId="2" borderId="0" xfId="0" applyFont="1" applyFill="1" applyAlignment="1" applyProtection="1">
      <alignment vertical="center"/>
    </xf>
    <xf numFmtId="0" fontId="3" fillId="2" borderId="0" xfId="0" applyFont="1" applyFill="1" applyBorder="1" applyAlignment="1" applyProtection="1">
      <alignment horizontal="left" vertical="center"/>
    </xf>
    <xf numFmtId="0" fontId="3" fillId="2" borderId="0" xfId="0" applyFont="1" applyFill="1" applyAlignment="1" applyProtection="1">
      <alignment horizontal="left" vertical="center"/>
    </xf>
    <xf numFmtId="0" fontId="3" fillId="2" borderId="1" xfId="0" applyFont="1" applyFill="1" applyBorder="1" applyAlignment="1" applyProtection="1">
      <alignment horizontal="left" vertical="center"/>
    </xf>
    <xf numFmtId="10" fontId="0" fillId="0" borderId="1" xfId="1" applyNumberFormat="1" applyFont="1" applyFill="1" applyBorder="1" applyAlignment="1">
      <alignment horizontal="center" vertical="center"/>
    </xf>
    <xf numFmtId="10" fontId="26" fillId="5" borderId="1" xfId="1" applyNumberFormat="1" applyFont="1" applyFill="1" applyBorder="1" applyAlignment="1">
      <alignment horizontal="center" vertical="center"/>
    </xf>
    <xf numFmtId="0" fontId="0" fillId="0" borderId="0" xfId="0" applyFill="1" applyAlignment="1">
      <alignment horizontal="left"/>
    </xf>
    <xf numFmtId="10" fontId="0" fillId="0" borderId="0" xfId="1" applyNumberFormat="1" applyFont="1" applyFill="1" applyAlignment="1">
      <alignment horizontal="center" vertical="center"/>
    </xf>
    <xf numFmtId="0" fontId="0" fillId="0" borderId="0" xfId="0" applyFill="1"/>
    <xf numFmtId="0" fontId="28" fillId="10" borderId="1" xfId="0" applyFont="1" applyFill="1" applyBorder="1" applyAlignment="1">
      <alignment horizontal="left" vertical="center"/>
    </xf>
    <xf numFmtId="10" fontId="28" fillId="10" borderId="1" xfId="1" applyNumberFormat="1" applyFont="1" applyFill="1" applyBorder="1" applyAlignment="1">
      <alignment horizontal="center" vertical="center"/>
    </xf>
    <xf numFmtId="0" fontId="3" fillId="10" borderId="1" xfId="0" applyFont="1" applyFill="1" applyBorder="1" applyAlignment="1">
      <alignment vertical="center" wrapText="1"/>
    </xf>
    <xf numFmtId="0" fontId="3" fillId="0" borderId="1" xfId="0" applyFont="1" applyFill="1" applyBorder="1" applyAlignment="1">
      <alignment vertical="center" wrapText="1"/>
    </xf>
    <xf numFmtId="0" fontId="28" fillId="9" borderId="1" xfId="0" applyFont="1" applyFill="1" applyBorder="1" applyAlignment="1">
      <alignment horizontal="left" vertical="center"/>
    </xf>
    <xf numFmtId="10" fontId="28" fillId="9" borderId="1" xfId="1" applyNumberFormat="1" applyFont="1" applyFill="1" applyBorder="1" applyAlignment="1">
      <alignment horizontal="center" vertical="center"/>
    </xf>
    <xf numFmtId="0" fontId="3" fillId="9" borderId="1" xfId="0" applyFont="1" applyFill="1" applyBorder="1" applyAlignment="1">
      <alignment vertical="center" wrapText="1"/>
    </xf>
    <xf numFmtId="0" fontId="28" fillId="4" borderId="1" xfId="0" applyFont="1" applyFill="1" applyBorder="1" applyAlignment="1">
      <alignment horizontal="left" vertical="center"/>
    </xf>
    <xf numFmtId="10" fontId="28" fillId="4" borderId="1" xfId="1" applyNumberFormat="1" applyFont="1" applyFill="1" applyBorder="1" applyAlignment="1">
      <alignment horizontal="center" vertical="center"/>
    </xf>
    <xf numFmtId="0" fontId="29" fillId="4" borderId="1" xfId="0" applyFont="1" applyFill="1" applyBorder="1" applyAlignment="1" applyProtection="1">
      <alignment vertical="center" wrapText="1"/>
    </xf>
    <xf numFmtId="0" fontId="29" fillId="0" borderId="1" xfId="0" applyFont="1" applyFill="1" applyBorder="1" applyAlignment="1" applyProtection="1">
      <alignment vertical="center" wrapText="1"/>
    </xf>
    <xf numFmtId="0" fontId="3" fillId="10" borderId="1" xfId="0" applyFont="1" applyFill="1" applyBorder="1" applyAlignment="1">
      <alignment vertical="center"/>
    </xf>
    <xf numFmtId="0" fontId="3" fillId="0" borderId="1" xfId="0" applyFont="1" applyFill="1" applyBorder="1" applyAlignment="1">
      <alignment vertical="center"/>
    </xf>
    <xf numFmtId="0" fontId="3" fillId="9" borderId="1" xfId="0" applyFont="1" applyFill="1" applyBorder="1" applyAlignment="1">
      <alignment vertical="center"/>
    </xf>
    <xf numFmtId="0" fontId="3" fillId="4" borderId="1" xfId="0" applyFont="1" applyFill="1" applyBorder="1" applyAlignment="1">
      <alignment vertical="center"/>
    </xf>
    <xf numFmtId="0" fontId="28" fillId="6" borderId="1" xfId="0" applyFont="1" applyFill="1" applyBorder="1" applyAlignment="1">
      <alignment horizontal="left" vertical="center"/>
    </xf>
    <xf numFmtId="10" fontId="28" fillId="6" borderId="1" xfId="1" applyNumberFormat="1" applyFont="1" applyFill="1" applyBorder="1" applyAlignment="1">
      <alignment horizontal="center" vertical="center"/>
    </xf>
    <xf numFmtId="0" fontId="3" fillId="6" borderId="1" xfId="0" applyFont="1" applyFill="1" applyBorder="1" applyAlignment="1">
      <alignment vertical="center"/>
    </xf>
    <xf numFmtId="0" fontId="3" fillId="4" borderId="1" xfId="0" applyFont="1" applyFill="1" applyBorder="1" applyAlignment="1">
      <alignment vertical="center" wrapText="1"/>
    </xf>
    <xf numFmtId="0" fontId="3" fillId="6" borderId="1" xfId="0" applyFont="1" applyFill="1" applyBorder="1" applyAlignment="1">
      <alignment vertical="center" wrapText="1"/>
    </xf>
    <xf numFmtId="0" fontId="3" fillId="9" borderId="1" xfId="0" applyFont="1" applyFill="1" applyBorder="1" applyAlignment="1">
      <alignment horizontal="left" vertical="center"/>
    </xf>
    <xf numFmtId="0" fontId="3" fillId="0" borderId="1" xfId="0" applyFont="1" applyFill="1" applyBorder="1" applyAlignment="1">
      <alignment horizontal="left" vertical="center"/>
    </xf>
    <xf numFmtId="0" fontId="3" fillId="4"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10" borderId="1" xfId="0" applyFont="1" applyFill="1" applyBorder="1" applyAlignment="1">
      <alignment horizontal="left" vertical="center"/>
    </xf>
    <xf numFmtId="0" fontId="3" fillId="9" borderId="1" xfId="0" applyFont="1" applyFill="1" applyBorder="1" applyAlignment="1">
      <alignment horizontal="left" vertical="center" wrapText="1"/>
    </xf>
    <xf numFmtId="0" fontId="28" fillId="0" borderId="1" xfId="0" applyFont="1" applyFill="1" applyBorder="1" applyAlignment="1">
      <alignment horizontal="center" vertical="center"/>
    </xf>
    <xf numFmtId="10" fontId="0" fillId="0" borderId="0" xfId="0" applyNumberFormat="1" applyFill="1"/>
    <xf numFmtId="0" fontId="3" fillId="8" borderId="1" xfId="0" applyFont="1" applyFill="1" applyBorder="1" applyAlignment="1">
      <alignment vertical="center" wrapText="1"/>
    </xf>
    <xf numFmtId="0" fontId="3" fillId="7" borderId="1" xfId="0" applyFont="1" applyFill="1" applyBorder="1" applyAlignment="1">
      <alignment vertical="center" wrapText="1"/>
    </xf>
    <xf numFmtId="0" fontId="30" fillId="0" borderId="0" xfId="0" applyFont="1" applyFill="1"/>
    <xf numFmtId="10" fontId="31" fillId="0" borderId="0" xfId="1" applyNumberFormat="1" applyFont="1" applyFill="1"/>
    <xf numFmtId="10" fontId="25" fillId="0" borderId="0" xfId="1" applyNumberFormat="1" applyFont="1" applyFill="1"/>
    <xf numFmtId="0" fontId="11" fillId="2" borderId="15" xfId="0" applyFont="1" applyFill="1" applyBorder="1" applyAlignment="1" applyProtection="1">
      <alignment horizontal="left" vertical="center" wrapText="1"/>
    </xf>
    <xf numFmtId="0" fontId="11" fillId="2" borderId="8" xfId="0" applyFont="1" applyFill="1" applyBorder="1" applyAlignment="1" applyProtection="1">
      <alignment horizontal="left" vertical="center" wrapText="1"/>
    </xf>
    <xf numFmtId="10" fontId="7" fillId="2" borderId="4" xfId="0" applyNumberFormat="1"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9" fontId="7" fillId="2" borderId="8" xfId="0" applyNumberFormat="1" applyFont="1" applyFill="1" applyBorder="1" applyAlignment="1" applyProtection="1">
      <alignment horizontal="center" vertical="center" wrapText="1"/>
    </xf>
    <xf numFmtId="9" fontId="7" fillId="2" borderId="5" xfId="0" applyNumberFormat="1" applyFont="1" applyFill="1" applyBorder="1" applyAlignment="1" applyProtection="1">
      <alignment horizontal="center" vertical="center" wrapText="1"/>
    </xf>
    <xf numFmtId="9" fontId="7" fillId="2" borderId="6" xfId="0" applyNumberFormat="1" applyFont="1" applyFill="1" applyBorder="1" applyAlignment="1" applyProtection="1">
      <alignment horizontal="center" vertical="center" wrapText="1"/>
    </xf>
    <xf numFmtId="0" fontId="7" fillId="2" borderId="15" xfId="0" applyFont="1" applyFill="1" applyBorder="1" applyAlignment="1" applyProtection="1">
      <alignment horizontal="left" vertical="center" wrapText="1"/>
    </xf>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5" xfId="0"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8" xfId="0" applyFont="1" applyFill="1" applyBorder="1" applyAlignment="1" applyProtection="1">
      <alignment horizontal="left" vertical="center" wrapText="1"/>
    </xf>
    <xf numFmtId="9" fontId="7" fillId="2" borderId="5" xfId="0" applyNumberFormat="1"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xf>
    <xf numFmtId="0" fontId="11" fillId="2" borderId="8" xfId="0" applyFont="1" applyFill="1" applyBorder="1" applyAlignment="1" applyProtection="1">
      <alignment horizontal="justify" vertical="center" wrapText="1"/>
    </xf>
    <xf numFmtId="0" fontId="7" fillId="2" borderId="6" xfId="0" applyFont="1" applyFill="1" applyBorder="1" applyAlignment="1" applyProtection="1">
      <alignment vertical="center"/>
    </xf>
    <xf numFmtId="0" fontId="13" fillId="2" borderId="6" xfId="0" applyFont="1" applyFill="1" applyBorder="1" applyAlignment="1" applyProtection="1">
      <alignment horizontal="left" vertical="center" wrapText="1"/>
    </xf>
    <xf numFmtId="10" fontId="13" fillId="2" borderId="6" xfId="1" applyNumberFormat="1"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xf>
    <xf numFmtId="0" fontId="13" fillId="2" borderId="6" xfId="0" applyFont="1" applyFill="1" applyBorder="1" applyAlignment="1" applyProtection="1">
      <alignment horizontal="justify" vertical="top"/>
    </xf>
    <xf numFmtId="10" fontId="11" fillId="2" borderId="15" xfId="0" applyNumberFormat="1"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9" fontId="7" fillId="2" borderId="15" xfId="0" applyNumberFormat="1" applyFont="1" applyFill="1" applyBorder="1" applyProtection="1"/>
    <xf numFmtId="9" fontId="7" fillId="2" borderId="4" xfId="0" applyNumberFormat="1" applyFont="1" applyFill="1" applyBorder="1" applyAlignment="1" applyProtection="1">
      <alignment vertical="center" wrapText="1"/>
    </xf>
    <xf numFmtId="0" fontId="7" fillId="2" borderId="4" xfId="0" applyFont="1" applyFill="1" applyBorder="1" applyAlignment="1" applyProtection="1">
      <alignment vertical="center"/>
    </xf>
    <xf numFmtId="0" fontId="7" fillId="2" borderId="4" xfId="0" applyFont="1" applyFill="1" applyBorder="1" applyProtection="1"/>
    <xf numFmtId="0" fontId="7" fillId="2" borderId="5" xfId="0" applyFont="1" applyFill="1" applyBorder="1" applyAlignment="1" applyProtection="1">
      <alignment vertical="center" wrapText="1"/>
    </xf>
    <xf numFmtId="0" fontId="8" fillId="2" borderId="5" xfId="0" applyFont="1" applyFill="1" applyBorder="1" applyAlignment="1" applyProtection="1">
      <alignment horizontal="justify" vertical="center" wrapText="1"/>
    </xf>
    <xf numFmtId="9" fontId="8" fillId="2" borderId="5" xfId="0" applyNumberFormat="1" applyFont="1" applyFill="1" applyBorder="1" applyAlignment="1" applyProtection="1">
      <alignment horizontal="left" vertical="center" wrapText="1"/>
    </xf>
    <xf numFmtId="0" fontId="8" fillId="2" borderId="5" xfId="0" applyFont="1" applyFill="1" applyBorder="1" applyAlignment="1" applyProtection="1">
      <alignment vertical="center" wrapText="1"/>
    </xf>
    <xf numFmtId="0" fontId="17" fillId="2" borderId="5" xfId="0" applyFont="1" applyFill="1" applyBorder="1" applyAlignment="1" applyProtection="1">
      <alignment horizontal="left" vertical="center" wrapText="1"/>
    </xf>
    <xf numFmtId="0" fontId="17" fillId="2" borderId="5" xfId="0" applyFont="1" applyFill="1" applyBorder="1" applyAlignment="1" applyProtection="1">
      <alignment vertical="center" wrapText="1"/>
    </xf>
    <xf numFmtId="9" fontId="8" fillId="2" borderId="5" xfId="0" applyNumberFormat="1" applyFont="1" applyFill="1" applyBorder="1" applyAlignment="1" applyProtection="1">
      <alignment horizontal="center" vertical="center" wrapText="1"/>
    </xf>
    <xf numFmtId="0" fontId="3" fillId="2" borderId="0" xfId="0" applyFont="1" applyFill="1"/>
    <xf numFmtId="10" fontId="33" fillId="0" borderId="1" xfId="1" applyNumberFormat="1" applyFont="1" applyFill="1" applyBorder="1" applyAlignment="1">
      <alignment horizontal="center" vertical="center"/>
    </xf>
    <xf numFmtId="0" fontId="33" fillId="0" borderId="0" xfId="0" applyFont="1" applyFill="1"/>
    <xf numFmtId="10" fontId="32" fillId="5" borderId="1" xfId="1" applyNumberFormat="1" applyFont="1" applyFill="1" applyBorder="1" applyAlignment="1">
      <alignment horizontal="center" vertical="center"/>
    </xf>
    <xf numFmtId="10" fontId="34" fillId="10" borderId="1" xfId="1" applyNumberFormat="1" applyFont="1" applyFill="1" applyBorder="1" applyAlignment="1">
      <alignment horizontal="center" vertical="center"/>
    </xf>
    <xf numFmtId="0" fontId="34" fillId="4" borderId="1" xfId="0" applyFont="1" applyFill="1" applyBorder="1" applyAlignment="1">
      <alignment horizontal="left" vertical="center"/>
    </xf>
    <xf numFmtId="10" fontId="34" fillId="4" borderId="1" xfId="1" applyNumberFormat="1" applyFont="1" applyFill="1" applyBorder="1" applyAlignment="1">
      <alignment horizontal="center" vertical="center"/>
    </xf>
    <xf numFmtId="0" fontId="35" fillId="4" borderId="1" xfId="0" applyFont="1" applyFill="1" applyBorder="1" applyAlignment="1" applyProtection="1">
      <alignment vertical="center" wrapText="1"/>
    </xf>
    <xf numFmtId="10" fontId="34" fillId="0" borderId="1" xfId="1" applyNumberFormat="1" applyFont="1" applyFill="1" applyBorder="1" applyAlignment="1">
      <alignment horizontal="center" vertical="center"/>
    </xf>
    <xf numFmtId="0" fontId="35" fillId="4" borderId="1" xfId="0" applyFont="1" applyFill="1" applyBorder="1" applyAlignment="1">
      <alignment vertical="center"/>
    </xf>
    <xf numFmtId="0" fontId="35" fillId="4" borderId="1" xfId="0" applyFont="1" applyFill="1" applyBorder="1" applyAlignment="1">
      <alignment vertical="center" wrapText="1"/>
    </xf>
    <xf numFmtId="10" fontId="34" fillId="6" borderId="1" xfId="1" applyNumberFormat="1" applyFont="1" applyFill="1" applyBorder="1" applyAlignment="1">
      <alignment horizontal="center" vertical="center"/>
    </xf>
    <xf numFmtId="0" fontId="35" fillId="4" borderId="1" xfId="0" applyFont="1" applyFill="1" applyBorder="1" applyAlignment="1">
      <alignment horizontal="left" vertical="center" wrapText="1"/>
    </xf>
    <xf numFmtId="0" fontId="33" fillId="0" borderId="0" xfId="0" applyFont="1" applyFill="1" applyAlignment="1">
      <alignment horizontal="left"/>
    </xf>
    <xf numFmtId="10" fontId="33" fillId="0" borderId="0" xfId="1" applyNumberFormat="1" applyFont="1" applyFill="1" applyAlignment="1">
      <alignment horizontal="center" vertical="center"/>
    </xf>
    <xf numFmtId="0" fontId="34" fillId="0" borderId="1" xfId="0" applyFont="1" applyFill="1" applyBorder="1" applyAlignment="1">
      <alignment horizontal="center" vertical="center"/>
    </xf>
    <xf numFmtId="0" fontId="35" fillId="0" borderId="0" xfId="0" applyFont="1" applyFill="1" applyAlignment="1">
      <alignment vertical="center"/>
    </xf>
    <xf numFmtId="0" fontId="35" fillId="8" borderId="1" xfId="0" applyFont="1" applyFill="1" applyBorder="1" applyAlignment="1">
      <alignment vertical="center" wrapText="1"/>
    </xf>
    <xf numFmtId="0" fontId="35" fillId="7" borderId="1" xfId="0" applyFont="1" applyFill="1" applyBorder="1" applyAlignment="1">
      <alignment vertical="center" wrapText="1"/>
    </xf>
    <xf numFmtId="0" fontId="32" fillId="12" borderId="1" xfId="0" applyFont="1" applyFill="1" applyBorder="1" applyAlignment="1">
      <alignment horizontal="left" vertical="center"/>
    </xf>
    <xf numFmtId="10" fontId="32" fillId="12" borderId="1" xfId="1" applyNumberFormat="1" applyFont="1" applyFill="1" applyBorder="1" applyAlignment="1">
      <alignment horizontal="center" vertical="center"/>
    </xf>
    <xf numFmtId="10" fontId="38" fillId="12" borderId="1" xfId="1" applyNumberFormat="1" applyFont="1" applyFill="1" applyBorder="1" applyAlignment="1">
      <alignment horizontal="center" vertical="center"/>
    </xf>
    <xf numFmtId="0" fontId="32" fillId="12" borderId="1" xfId="0" applyFont="1" applyFill="1" applyBorder="1" applyAlignment="1">
      <alignment vertical="center" wrapText="1"/>
    </xf>
    <xf numFmtId="0" fontId="32" fillId="12" borderId="1" xfId="0" applyFont="1" applyFill="1" applyBorder="1" applyAlignment="1">
      <alignment vertical="center"/>
    </xf>
    <xf numFmtId="0" fontId="32" fillId="12" borderId="2" xfId="0" applyFont="1" applyFill="1" applyBorder="1" applyAlignment="1">
      <alignment horizontal="left" vertical="center"/>
    </xf>
    <xf numFmtId="0" fontId="32" fillId="12" borderId="3" xfId="0" applyFont="1" applyFill="1" applyBorder="1" applyAlignment="1">
      <alignment horizontal="left" vertical="center"/>
    </xf>
    <xf numFmtId="10" fontId="34" fillId="10" borderId="27" xfId="1" applyNumberFormat="1" applyFont="1" applyFill="1" applyBorder="1" applyAlignment="1">
      <alignment horizontal="center" vertical="center"/>
    </xf>
    <xf numFmtId="0" fontId="34" fillId="4" borderId="28" xfId="0" applyFont="1" applyFill="1" applyBorder="1" applyAlignment="1">
      <alignment horizontal="left" vertical="center"/>
    </xf>
    <xf numFmtId="10" fontId="39" fillId="0" borderId="1" xfId="1" applyNumberFormat="1" applyFont="1" applyFill="1" applyBorder="1" applyAlignment="1">
      <alignment horizontal="center" vertical="center"/>
    </xf>
    <xf numFmtId="0" fontId="33" fillId="2" borderId="0" xfId="0" applyFont="1" applyFill="1"/>
    <xf numFmtId="0" fontId="34" fillId="13" borderId="1" xfId="0" applyFont="1" applyFill="1" applyBorder="1" applyAlignment="1">
      <alignment horizontal="left" vertical="center"/>
    </xf>
    <xf numFmtId="0" fontId="35" fillId="13" borderId="1" xfId="0" applyFont="1" applyFill="1" applyBorder="1" applyAlignment="1">
      <alignment vertical="center"/>
    </xf>
    <xf numFmtId="10" fontId="34" fillId="13" borderId="1" xfId="1" applyNumberFormat="1" applyFont="1" applyFill="1" applyBorder="1" applyAlignment="1">
      <alignment horizontal="center" vertical="center"/>
    </xf>
    <xf numFmtId="0" fontId="33" fillId="2" borderId="0" xfId="0" applyFont="1" applyFill="1" applyAlignment="1">
      <alignment horizontal="center" vertical="center"/>
    </xf>
    <xf numFmtId="10" fontId="32" fillId="2" borderId="0" xfId="1" applyNumberFormat="1" applyFont="1" applyFill="1" applyAlignment="1">
      <alignment horizontal="center" vertical="center"/>
    </xf>
    <xf numFmtId="0" fontId="32" fillId="2" borderId="0" xfId="0" applyFont="1" applyFill="1"/>
    <xf numFmtId="10" fontId="36" fillId="2" borderId="0" xfId="1" applyNumberFormat="1" applyFont="1" applyFill="1" applyAlignment="1">
      <alignment horizontal="center" vertical="center"/>
    </xf>
    <xf numFmtId="10" fontId="37" fillId="2" borderId="0" xfId="1" applyNumberFormat="1" applyFont="1" applyFill="1" applyAlignment="1">
      <alignment horizontal="center" vertical="center"/>
    </xf>
    <xf numFmtId="10" fontId="34" fillId="2" borderId="0" xfId="1" applyNumberFormat="1" applyFont="1" applyFill="1" applyAlignment="1">
      <alignment horizontal="center" vertical="center"/>
    </xf>
    <xf numFmtId="0" fontId="35" fillId="13" borderId="1" xfId="0" applyFont="1" applyFill="1" applyBorder="1" applyAlignment="1">
      <alignment vertical="center" wrapText="1"/>
    </xf>
    <xf numFmtId="0" fontId="34" fillId="13" borderId="1" xfId="0" applyFont="1" applyFill="1" applyBorder="1" applyAlignment="1">
      <alignment horizontal="left" vertical="center" wrapText="1"/>
    </xf>
    <xf numFmtId="0" fontId="35" fillId="13" borderId="1" xfId="0" applyFont="1" applyFill="1" applyBorder="1" applyAlignment="1">
      <alignment horizontal="left" vertical="center" wrapText="1"/>
    </xf>
    <xf numFmtId="10" fontId="35" fillId="4" borderId="1" xfId="1" applyNumberFormat="1" applyFont="1" applyFill="1" applyBorder="1" applyAlignment="1">
      <alignment horizontal="center" vertical="center"/>
    </xf>
    <xf numFmtId="10" fontId="32" fillId="4" borderId="1" xfId="1" applyNumberFormat="1" applyFont="1" applyFill="1" applyBorder="1" applyAlignment="1">
      <alignment horizontal="center" vertical="center"/>
    </xf>
    <xf numFmtId="10" fontId="38" fillId="4" borderId="1" xfId="1" applyNumberFormat="1" applyFont="1" applyFill="1" applyBorder="1" applyAlignment="1">
      <alignment horizontal="center" vertical="center"/>
    </xf>
    <xf numFmtId="0" fontId="37" fillId="4" borderId="1" xfId="0" applyFont="1" applyFill="1" applyBorder="1" applyAlignment="1">
      <alignment vertical="center" wrapText="1"/>
    </xf>
    <xf numFmtId="0" fontId="33" fillId="2" borderId="0" xfId="0" applyFont="1" applyFill="1" applyAlignment="1">
      <alignment vertical="center"/>
    </xf>
    <xf numFmtId="10" fontId="38" fillId="2" borderId="0" xfId="1" applyNumberFormat="1" applyFont="1" applyFill="1" applyAlignment="1">
      <alignment horizontal="center" vertical="center"/>
    </xf>
    <xf numFmtId="0" fontId="38" fillId="2" borderId="0" xfId="0" applyFont="1" applyFill="1"/>
    <xf numFmtId="0" fontId="0" fillId="2" borderId="0" xfId="0" applyFill="1" applyAlignment="1">
      <alignment horizontal="center"/>
    </xf>
    <xf numFmtId="0" fontId="0" fillId="2" borderId="0" xfId="0" applyFill="1"/>
    <xf numFmtId="10" fontId="0" fillId="2" borderId="0" xfId="0" applyNumberFormat="1" applyFill="1" applyAlignment="1">
      <alignment horizontal="center"/>
    </xf>
    <xf numFmtId="0" fontId="34" fillId="13" borderId="27" xfId="0" applyFont="1" applyFill="1" applyBorder="1" applyAlignment="1">
      <alignment horizontal="left" vertical="center"/>
    </xf>
    <xf numFmtId="0" fontId="34" fillId="13" borderId="26" xfId="0" applyFont="1" applyFill="1" applyBorder="1" applyAlignment="1">
      <alignment horizontal="left" vertical="center"/>
    </xf>
    <xf numFmtId="10" fontId="32" fillId="14" borderId="2" xfId="1" applyNumberFormat="1" applyFont="1" applyFill="1" applyBorder="1" applyAlignment="1">
      <alignment horizontal="center" vertical="center"/>
    </xf>
    <xf numFmtId="10" fontId="34" fillId="14" borderId="3" xfId="1" applyNumberFormat="1" applyFont="1" applyFill="1" applyBorder="1" applyAlignment="1">
      <alignment horizontal="center" vertical="center"/>
    </xf>
    <xf numFmtId="10" fontId="7" fillId="2" borderId="8" xfId="0" applyNumberFormat="1" applyFont="1" applyFill="1" applyBorder="1" applyAlignment="1" applyProtection="1">
      <alignment horizontal="center" vertical="center" wrapText="1"/>
    </xf>
    <xf numFmtId="0" fontId="7" fillId="2" borderId="15" xfId="0" applyFont="1" applyFill="1" applyBorder="1" applyAlignment="1" applyProtection="1">
      <alignment vertical="center" wrapText="1"/>
    </xf>
    <xf numFmtId="0" fontId="7" fillId="2" borderId="15" xfId="0" applyFont="1" applyFill="1" applyBorder="1" applyAlignment="1" applyProtection="1">
      <alignment wrapText="1"/>
    </xf>
    <xf numFmtId="0" fontId="35" fillId="3" borderId="1" xfId="0" applyFont="1" applyFill="1" applyBorder="1" applyAlignment="1">
      <alignment vertical="center"/>
    </xf>
    <xf numFmtId="0" fontId="7" fillId="2" borderId="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5"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14" xfId="0" applyFont="1" applyFill="1" applyBorder="1" applyAlignment="1" applyProtection="1">
      <alignment horizontal="left" vertical="center" wrapText="1"/>
    </xf>
    <xf numFmtId="0" fontId="7" fillId="2" borderId="8" xfId="0"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9" fontId="7" fillId="2" borderId="5" xfId="0" applyNumberFormat="1"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xf>
    <xf numFmtId="0" fontId="7" fillId="2" borderId="5" xfId="0" applyFont="1" applyFill="1" applyBorder="1" applyAlignment="1" applyProtection="1">
      <alignment vertical="center" wrapText="1"/>
    </xf>
    <xf numFmtId="0" fontId="7" fillId="2" borderId="4" xfId="0" applyFont="1" applyFill="1" applyBorder="1" applyAlignment="1" applyProtection="1">
      <alignment horizontal="left" vertical="center" wrapText="1"/>
    </xf>
    <xf numFmtId="0" fontId="7"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1" fillId="2" borderId="5"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xf>
    <xf numFmtId="10" fontId="7" fillId="2" borderId="8" xfId="0" applyNumberFormat="1" applyFont="1" applyFill="1" applyBorder="1" applyAlignment="1" applyProtection="1">
      <alignment horizontal="center" vertical="center" wrapText="1"/>
    </xf>
    <xf numFmtId="9" fontId="7" fillId="2" borderId="4" xfId="0" applyNumberFormat="1" applyFont="1" applyFill="1" applyBorder="1" applyAlignment="1" applyProtection="1">
      <alignment horizontal="center" vertical="center" wrapText="1"/>
    </xf>
    <xf numFmtId="9" fontId="7" fillId="2" borderId="5" xfId="0" applyNumberFormat="1" applyFont="1" applyFill="1" applyBorder="1" applyAlignment="1" applyProtection="1">
      <alignment horizontal="center" vertical="center" wrapText="1"/>
    </xf>
    <xf numFmtId="9" fontId="7" fillId="2" borderId="6" xfId="0" applyNumberFormat="1" applyFont="1" applyFill="1" applyBorder="1" applyAlignment="1" applyProtection="1">
      <alignment horizontal="center" vertical="center" wrapText="1"/>
    </xf>
    <xf numFmtId="9" fontId="7" fillId="2" borderId="15" xfId="0" applyNumberFormat="1" applyFont="1" applyFill="1" applyBorder="1" applyAlignment="1" applyProtection="1">
      <alignment horizontal="center" vertical="center" wrapText="1"/>
    </xf>
    <xf numFmtId="9" fontId="7" fillId="2" borderId="8" xfId="0" applyNumberFormat="1" applyFont="1" applyFill="1" applyBorder="1" applyAlignment="1" applyProtection="1">
      <alignment horizontal="center" vertical="center" wrapText="1"/>
    </xf>
    <xf numFmtId="9" fontId="7" fillId="2" borderId="5" xfId="0" applyNumberFormat="1" applyFont="1" applyFill="1" applyBorder="1" applyAlignment="1" applyProtection="1">
      <alignment horizontal="center" vertical="center" wrapText="1"/>
    </xf>
    <xf numFmtId="0" fontId="7" fillId="2" borderId="5" xfId="0"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wrapText="1"/>
    </xf>
    <xf numFmtId="9" fontId="7" fillId="2" borderId="5" xfId="0" applyNumberFormat="1" applyFont="1" applyFill="1" applyBorder="1" applyAlignment="1" applyProtection="1">
      <alignment horizontal="left" vertical="center" wrapText="1"/>
    </xf>
    <xf numFmtId="10" fontId="7" fillId="2" borderId="5" xfId="0" applyNumberFormat="1" applyFont="1" applyFill="1" applyBorder="1" applyAlignment="1" applyProtection="1">
      <alignment horizontal="left" vertical="center" wrapText="1"/>
    </xf>
    <xf numFmtId="9" fontId="7" fillId="2" borderId="5" xfId="0" applyNumberFormat="1"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xf>
    <xf numFmtId="10" fontId="7" fillId="2" borderId="8" xfId="0" applyNumberFormat="1" applyFont="1" applyFill="1" applyBorder="1" applyAlignment="1" applyProtection="1">
      <alignment horizontal="center" vertical="center" wrapText="1"/>
    </xf>
    <xf numFmtId="0" fontId="7" fillId="2" borderId="5" xfId="0" applyFont="1" applyFill="1" applyBorder="1" applyAlignment="1" applyProtection="1">
      <alignment horizontal="left" vertical="center" wrapText="1"/>
    </xf>
    <xf numFmtId="10" fontId="7" fillId="2" borderId="8" xfId="0" applyNumberFormat="1" applyFont="1" applyFill="1" applyBorder="1" applyAlignment="1" applyProtection="1">
      <alignment horizontal="center" vertical="center" wrapText="1"/>
    </xf>
    <xf numFmtId="10" fontId="7" fillId="2" borderId="5" xfId="0" applyNumberFormat="1" applyFont="1" applyFill="1" applyBorder="1" applyAlignment="1" applyProtection="1">
      <alignment horizontal="center" vertical="center" wrapText="1"/>
    </xf>
    <xf numFmtId="0" fontId="7" fillId="2" borderId="15" xfId="0" applyFont="1" applyFill="1" applyBorder="1" applyAlignment="1" applyProtection="1">
      <alignment horizontal="left" vertical="center" wrapText="1"/>
    </xf>
    <xf numFmtId="9" fontId="7" fillId="2" borderId="5" xfId="0" applyNumberFormat="1"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xf>
    <xf numFmtId="0" fontId="7" fillId="2" borderId="5" xfId="0" applyFont="1" applyFill="1" applyBorder="1" applyAlignment="1" applyProtection="1">
      <alignment vertical="center" wrapText="1"/>
    </xf>
    <xf numFmtId="0" fontId="7" fillId="2" borderId="5" xfId="0"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wrapText="1"/>
    </xf>
    <xf numFmtId="9" fontId="7" fillId="2" borderId="5" xfId="0" applyNumberFormat="1"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xf>
    <xf numFmtId="9" fontId="7" fillId="2" borderId="5" xfId="0" applyNumberFormat="1" applyFont="1" applyFill="1" applyBorder="1" applyAlignment="1" applyProtection="1">
      <alignment horizontal="left" vertical="center" wrapText="1"/>
      <protection locked="0"/>
    </xf>
    <xf numFmtId="49" fontId="7" fillId="2" borderId="6" xfId="0" applyNumberFormat="1" applyFont="1" applyFill="1" applyBorder="1" applyAlignment="1" applyProtection="1">
      <alignment horizontal="left" vertical="center" wrapText="1"/>
      <protection locked="0"/>
    </xf>
    <xf numFmtId="9" fontId="7" fillId="2" borderId="5" xfId="0" applyNumberFormat="1" applyFont="1" applyFill="1" applyBorder="1" applyAlignment="1" applyProtection="1">
      <alignment horizontal="center" vertical="center" wrapText="1"/>
    </xf>
    <xf numFmtId="10" fontId="7" fillId="2" borderId="5" xfId="0" applyNumberFormat="1" applyFont="1" applyFill="1" applyBorder="1" applyAlignment="1" applyProtection="1">
      <alignment horizontal="center" vertical="center" wrapText="1"/>
    </xf>
    <xf numFmtId="9" fontId="7" fillId="2" borderId="6" xfId="0" applyNumberFormat="1" applyFont="1" applyFill="1" applyBorder="1" applyAlignment="1" applyProtection="1">
      <alignment horizontal="left" vertical="center"/>
    </xf>
    <xf numFmtId="9" fontId="7" fillId="2" borderId="5" xfId="0" applyNumberFormat="1" applyFont="1" applyFill="1" applyBorder="1" applyAlignment="1" applyProtection="1">
      <alignment horizontal="left" vertical="center"/>
    </xf>
    <xf numFmtId="10" fontId="7" fillId="2" borderId="5" xfId="0" applyNumberFormat="1" applyFont="1" applyFill="1" applyBorder="1" applyAlignment="1" applyProtection="1">
      <alignment horizontal="center" vertical="center" wrapText="1"/>
    </xf>
    <xf numFmtId="9" fontId="7" fillId="2" borderId="5" xfId="0" applyNumberFormat="1"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xf>
    <xf numFmtId="9" fontId="7" fillId="2" borderId="5" xfId="0" applyNumberFormat="1" applyFont="1" applyFill="1" applyBorder="1" applyAlignment="1" applyProtection="1">
      <alignment vertical="center" wrapText="1"/>
      <protection locked="0"/>
    </xf>
    <xf numFmtId="10" fontId="7" fillId="2" borderId="5" xfId="0" applyNumberFormat="1" applyFont="1" applyFill="1" applyBorder="1" applyAlignment="1" applyProtection="1">
      <alignment horizontal="center" vertical="center" wrapText="1"/>
      <protection locked="0"/>
    </xf>
    <xf numFmtId="0" fontId="7" fillId="2" borderId="5" xfId="0"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wrapText="1"/>
    </xf>
    <xf numFmtId="9" fontId="7" fillId="2" borderId="5" xfId="0" applyNumberFormat="1"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xf>
    <xf numFmtId="0" fontId="7" fillId="2" borderId="5" xfId="0" applyFont="1" applyFill="1" applyBorder="1" applyAlignment="1" applyProtection="1">
      <alignment vertical="center" wrapText="1"/>
    </xf>
    <xf numFmtId="10" fontId="7" fillId="2" borderId="8" xfId="0" applyNumberFormat="1" applyFont="1" applyFill="1" applyBorder="1" applyAlignment="1" applyProtection="1">
      <alignment horizontal="center" vertical="center" wrapText="1"/>
    </xf>
    <xf numFmtId="9" fontId="7" fillId="2" borderId="5" xfId="0" applyNumberFormat="1" applyFont="1" applyFill="1" applyBorder="1" applyAlignment="1" applyProtection="1">
      <alignment horizontal="center" vertical="center" wrapText="1"/>
    </xf>
    <xf numFmtId="0" fontId="0" fillId="2" borderId="1" xfId="0" applyFill="1" applyBorder="1"/>
    <xf numFmtId="0" fontId="0" fillId="2" borderId="1" xfId="0" applyFill="1" applyBorder="1" applyAlignment="1">
      <alignment horizontal="center"/>
    </xf>
    <xf numFmtId="10" fontId="0" fillId="2" borderId="1" xfId="1" applyNumberFormat="1" applyFont="1" applyFill="1" applyBorder="1" applyAlignment="1">
      <alignment horizontal="center"/>
    </xf>
    <xf numFmtId="10" fontId="0" fillId="2" borderId="1" xfId="0" applyNumberFormat="1" applyFill="1" applyBorder="1" applyAlignment="1">
      <alignment horizontal="center"/>
    </xf>
    <xf numFmtId="0" fontId="40" fillId="2" borderId="1" xfId="0" applyFont="1" applyFill="1" applyBorder="1" applyAlignment="1">
      <alignment horizontal="center" vertical="center"/>
    </xf>
    <xf numFmtId="10" fontId="0" fillId="2" borderId="1" xfId="1" applyNumberFormat="1" applyFont="1" applyFill="1" applyBorder="1" applyAlignment="1">
      <alignment horizontal="center" vertical="center"/>
    </xf>
    <xf numFmtId="0" fontId="7" fillId="2" borderId="5" xfId="0"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5" xfId="0" applyFont="1" applyFill="1" applyBorder="1" applyAlignment="1" applyProtection="1">
      <alignment vertical="center" wrapText="1"/>
    </xf>
    <xf numFmtId="0" fontId="7" fillId="2" borderId="4" xfId="0" applyFont="1" applyFill="1" applyBorder="1" applyAlignment="1" applyProtection="1">
      <alignment horizontal="left" vertical="center" wrapText="1"/>
    </xf>
    <xf numFmtId="10" fontId="7" fillId="2" borderId="4" xfId="0" applyNumberFormat="1" applyFont="1" applyFill="1" applyBorder="1" applyAlignment="1" applyProtection="1">
      <alignment horizontal="center" vertical="center" wrapText="1"/>
    </xf>
    <xf numFmtId="10" fontId="7" fillId="2" borderId="6" xfId="0" applyNumberFormat="1" applyFont="1" applyFill="1" applyBorder="1" applyAlignment="1" applyProtection="1">
      <alignment horizontal="center" vertical="center" wrapText="1"/>
    </xf>
    <xf numFmtId="10" fontId="7" fillId="2" borderId="6" xfId="0" applyNumberFormat="1" applyFont="1" applyFill="1" applyBorder="1" applyAlignment="1" applyProtection="1">
      <alignment horizontal="center" vertical="center" wrapText="1"/>
    </xf>
    <xf numFmtId="0" fontId="7" fillId="2" borderId="5" xfId="0" applyFont="1" applyFill="1" applyBorder="1" applyAlignment="1" applyProtection="1">
      <alignment horizontal="justify" vertical="top" wrapText="1"/>
    </xf>
    <xf numFmtId="0" fontId="7" fillId="2" borderId="5" xfId="0"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9" fontId="7" fillId="2" borderId="5" xfId="0" applyNumberFormat="1"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xf>
    <xf numFmtId="0" fontId="7" fillId="2" borderId="8" xfId="0" applyFont="1" applyFill="1" applyBorder="1" applyAlignment="1" applyProtection="1">
      <alignment horizontal="center" vertical="center" wrapText="1"/>
    </xf>
    <xf numFmtId="10" fontId="7" fillId="2" borderId="8" xfId="0" applyNumberFormat="1" applyFont="1" applyFill="1" applyBorder="1" applyAlignment="1" applyProtection="1">
      <alignment horizontal="center" vertical="center" wrapText="1"/>
    </xf>
    <xf numFmtId="10" fontId="7" fillId="2" borderId="6" xfId="0" applyNumberFormat="1" applyFont="1" applyFill="1" applyBorder="1" applyAlignment="1" applyProtection="1">
      <alignment horizontal="center" vertical="center" wrapText="1"/>
    </xf>
    <xf numFmtId="0" fontId="17" fillId="2" borderId="5" xfId="0" applyFont="1" applyFill="1" applyBorder="1" applyAlignment="1" applyProtection="1">
      <alignment horizontal="justify" vertical="center" wrapText="1"/>
    </xf>
    <xf numFmtId="9" fontId="7" fillId="2" borderId="5" xfId="1" applyFont="1" applyFill="1" applyBorder="1" applyAlignment="1" applyProtection="1">
      <alignment horizontal="left" vertical="center" wrapText="1"/>
    </xf>
    <xf numFmtId="9" fontId="7" fillId="2" borderId="5" xfId="1" applyFont="1" applyFill="1" applyBorder="1" applyAlignment="1" applyProtection="1">
      <alignment horizontal="center" vertical="center" wrapText="1"/>
    </xf>
    <xf numFmtId="9" fontId="7" fillId="2" borderId="5" xfId="1" applyFont="1" applyFill="1" applyBorder="1" applyAlignment="1" applyProtection="1">
      <alignment horizontal="justify" vertical="top" wrapText="1"/>
    </xf>
    <xf numFmtId="9" fontId="7" fillId="2" borderId="6" xfId="1" applyFont="1" applyFill="1" applyBorder="1" applyAlignment="1" applyProtection="1">
      <alignment horizontal="justify" vertical="top" wrapText="1"/>
    </xf>
    <xf numFmtId="9" fontId="7" fillId="2" borderId="6" xfId="1" applyFont="1" applyFill="1" applyBorder="1" applyAlignment="1" applyProtection="1">
      <alignment horizontal="center" vertical="center" wrapText="1"/>
    </xf>
    <xf numFmtId="10" fontId="7" fillId="2" borderId="5" xfId="0" applyNumberFormat="1" applyFont="1" applyFill="1" applyBorder="1" applyAlignment="1" applyProtection="1">
      <alignment horizontal="center" vertical="center"/>
    </xf>
    <xf numFmtId="0" fontId="7" fillId="2" borderId="5" xfId="0" applyFont="1" applyFill="1" applyBorder="1" applyAlignment="1" applyProtection="1">
      <alignment vertical="center" wrapText="1"/>
    </xf>
    <xf numFmtId="10" fontId="7" fillId="2" borderId="5" xfId="0" applyNumberFormat="1" applyFont="1" applyFill="1" applyBorder="1" applyAlignment="1" applyProtection="1">
      <alignment horizontal="center" vertical="center" wrapText="1"/>
    </xf>
    <xf numFmtId="10" fontId="7" fillId="2" borderId="6" xfId="0" applyNumberFormat="1" applyFont="1" applyFill="1" applyBorder="1" applyAlignment="1" applyProtection="1">
      <alignment horizontal="center" vertical="center" wrapText="1"/>
    </xf>
    <xf numFmtId="0" fontId="7" fillId="2" borderId="5" xfId="0" applyFont="1" applyFill="1" applyBorder="1" applyAlignment="1" applyProtection="1">
      <alignment horizontal="left" vertical="center" wrapText="1"/>
    </xf>
    <xf numFmtId="10" fontId="7" fillId="2" borderId="8" xfId="0" applyNumberFormat="1" applyFont="1" applyFill="1" applyBorder="1" applyAlignment="1" applyProtection="1">
      <alignment horizontal="center" vertical="center" wrapText="1"/>
    </xf>
    <xf numFmtId="0" fontId="7" fillId="2" borderId="5" xfId="0" applyFont="1" applyFill="1" applyBorder="1" applyAlignment="1" applyProtection="1">
      <alignment horizontal="left" vertical="center"/>
    </xf>
    <xf numFmtId="9" fontId="7" fillId="2" borderId="5" xfId="0" applyNumberFormat="1"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xf>
    <xf numFmtId="0" fontId="7" fillId="2" borderId="5" xfId="0" applyFont="1" applyFill="1" applyBorder="1" applyAlignment="1" applyProtection="1">
      <alignment vertical="center" wrapText="1"/>
    </xf>
    <xf numFmtId="0" fontId="7" fillId="2" borderId="5" xfId="0" applyFont="1" applyFill="1" applyBorder="1" applyAlignment="1" applyProtection="1">
      <alignment horizontal="center" vertical="center" wrapText="1"/>
    </xf>
    <xf numFmtId="0" fontId="7" fillId="2" borderId="5" xfId="0"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wrapText="1"/>
    </xf>
    <xf numFmtId="9" fontId="7" fillId="2" borderId="5" xfId="0" applyNumberFormat="1"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xf>
    <xf numFmtId="0" fontId="7" fillId="2" borderId="5" xfId="0" applyFont="1" applyFill="1" applyBorder="1" applyAlignment="1" applyProtection="1">
      <alignment vertical="center" wrapText="1"/>
    </xf>
    <xf numFmtId="0" fontId="8" fillId="2" borderId="5" xfId="0" applyFont="1" applyFill="1" applyBorder="1" applyAlignment="1" applyProtection="1">
      <alignment horizontal="center" vertical="center" wrapText="1"/>
    </xf>
    <xf numFmtId="0" fontId="7" fillId="2" borderId="5" xfId="0" applyFont="1" applyFill="1" applyBorder="1" applyAlignment="1" applyProtection="1">
      <alignment horizontal="left" vertical="center"/>
    </xf>
    <xf numFmtId="9" fontId="7" fillId="2" borderId="8" xfId="0" applyNumberFormat="1" applyFont="1" applyFill="1" applyBorder="1" applyAlignment="1" applyProtection="1">
      <alignment vertical="center" wrapText="1"/>
    </xf>
    <xf numFmtId="10" fontId="7" fillId="2" borderId="4" xfId="0" applyNumberFormat="1" applyFont="1" applyFill="1" applyBorder="1" applyAlignment="1" applyProtection="1">
      <alignment horizontal="left" vertical="center"/>
    </xf>
    <xf numFmtId="9" fontId="7" fillId="2" borderId="6" xfId="0" applyNumberFormat="1" applyFont="1" applyFill="1" applyBorder="1" applyAlignment="1" applyProtection="1">
      <alignment vertical="center" wrapText="1"/>
    </xf>
    <xf numFmtId="0" fontId="40" fillId="2" borderId="1" xfId="0" applyFont="1" applyFill="1" applyBorder="1" applyAlignment="1">
      <alignment horizontal="center"/>
    </xf>
    <xf numFmtId="9" fontId="17" fillId="2" borderId="5" xfId="0" applyNumberFormat="1"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protection locked="0"/>
    </xf>
    <xf numFmtId="9" fontId="7" fillId="2" borderId="5" xfId="0" applyNumberFormat="1"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xf>
    <xf numFmtId="0" fontId="7" fillId="2" borderId="5" xfId="0" applyFont="1" applyFill="1" applyBorder="1" applyAlignment="1" applyProtection="1">
      <alignment vertical="center" wrapText="1"/>
    </xf>
    <xf numFmtId="0" fontId="40" fillId="2" borderId="1" xfId="0" applyFont="1" applyFill="1" applyBorder="1" applyAlignment="1">
      <alignment horizontal="center"/>
    </xf>
    <xf numFmtId="10" fontId="7" fillId="2" borderId="4" xfId="0" applyNumberFormat="1" applyFont="1" applyFill="1" applyBorder="1" applyAlignment="1" applyProtection="1">
      <alignment horizontal="center" vertical="center" wrapText="1"/>
    </xf>
    <xf numFmtId="10" fontId="7" fillId="2" borderId="5" xfId="0" applyNumberFormat="1" applyFont="1" applyFill="1" applyBorder="1" applyAlignment="1" applyProtection="1">
      <alignment horizontal="center" vertical="center" wrapText="1"/>
    </xf>
    <xf numFmtId="10" fontId="7" fillId="2" borderId="6" xfId="0" applyNumberFormat="1"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8" fillId="2" borderId="5" xfId="0" applyFont="1" applyFill="1" applyBorder="1" applyAlignment="1" applyProtection="1">
      <alignment horizontal="center" vertical="center" wrapText="1"/>
    </xf>
    <xf numFmtId="9" fontId="7" fillId="2" borderId="5" xfId="0" applyNumberFormat="1"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14" xfId="0" applyFont="1" applyFill="1" applyBorder="1" applyAlignment="1" applyProtection="1">
      <alignment horizontal="center" vertical="center" textRotation="90" wrapText="1"/>
    </xf>
    <xf numFmtId="0" fontId="7" fillId="2" borderId="10" xfId="0" applyFont="1" applyFill="1" applyBorder="1" applyAlignment="1" applyProtection="1">
      <alignment horizontal="center" vertical="center" textRotation="90" wrapText="1"/>
    </xf>
    <xf numFmtId="0" fontId="7" fillId="2" borderId="14"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5"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14" xfId="0" applyFont="1" applyFill="1" applyBorder="1" applyAlignment="1" applyProtection="1">
      <alignment horizontal="left" vertical="center" wrapText="1"/>
    </xf>
    <xf numFmtId="0" fontId="7" fillId="2" borderId="8" xfId="0"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9" fontId="7" fillId="2" borderId="5" xfId="0" applyNumberFormat="1" applyFont="1" applyFill="1" applyBorder="1" applyAlignment="1" applyProtection="1">
      <alignment horizontal="left" vertical="center" wrapText="1"/>
    </xf>
    <xf numFmtId="10" fontId="7" fillId="2" borderId="5" xfId="0" applyNumberFormat="1" applyFont="1" applyFill="1" applyBorder="1" applyAlignment="1" applyProtection="1">
      <alignment horizontal="center" vertical="center"/>
    </xf>
    <xf numFmtId="0" fontId="7" fillId="2" borderId="5" xfId="0" applyFont="1" applyFill="1" applyBorder="1" applyAlignment="1" applyProtection="1">
      <alignment vertical="center" wrapText="1"/>
    </xf>
    <xf numFmtId="0" fontId="14" fillId="11" borderId="7" xfId="0" applyFont="1" applyFill="1" applyBorder="1" applyAlignment="1" applyProtection="1">
      <alignment horizontal="center" vertical="center"/>
    </xf>
    <xf numFmtId="0" fontId="14" fillId="11" borderId="10" xfId="0" applyFont="1" applyFill="1" applyBorder="1" applyAlignment="1" applyProtection="1">
      <alignment horizontal="center" vertical="center"/>
    </xf>
    <xf numFmtId="0" fontId="14" fillId="11" borderId="7" xfId="0" applyFont="1" applyFill="1" applyBorder="1" applyAlignment="1" applyProtection="1">
      <alignment horizontal="center" vertical="center" wrapText="1"/>
    </xf>
    <xf numFmtId="0" fontId="14" fillId="11" borderId="10" xfId="0" applyFont="1" applyFill="1" applyBorder="1" applyAlignment="1" applyProtection="1">
      <alignment horizontal="center" vertical="center" wrapText="1"/>
    </xf>
    <xf numFmtId="0" fontId="7" fillId="2" borderId="4" xfId="0" applyFont="1" applyFill="1" applyBorder="1" applyAlignment="1" applyProtection="1">
      <alignment horizontal="left" vertical="center" wrapText="1"/>
    </xf>
    <xf numFmtId="0" fontId="7"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1" fillId="2" borderId="5" xfId="0" applyFont="1" applyFill="1" applyBorder="1" applyAlignment="1" applyProtection="1">
      <alignment horizontal="left" vertical="center" wrapText="1"/>
    </xf>
    <xf numFmtId="0" fontId="7" fillId="2" borderId="15" xfId="0" applyFont="1" applyFill="1" applyBorder="1" applyAlignment="1" applyProtection="1">
      <alignment horizontal="center" vertical="center" wrapText="1"/>
    </xf>
    <xf numFmtId="0" fontId="7" fillId="2" borderId="5" xfId="0" applyFont="1" applyFill="1" applyBorder="1" applyAlignment="1" applyProtection="1">
      <alignment horizontal="left" vertical="center"/>
    </xf>
    <xf numFmtId="0" fontId="7" fillId="2" borderId="6" xfId="0" applyFont="1" applyFill="1" applyBorder="1" applyAlignment="1" applyProtection="1">
      <alignment horizontal="left" vertical="center"/>
    </xf>
    <xf numFmtId="0" fontId="7" fillId="2" borderId="4" xfId="0" applyFont="1" applyFill="1" applyBorder="1" applyAlignment="1" applyProtection="1">
      <alignment horizontal="justify" vertical="center"/>
    </xf>
    <xf numFmtId="0" fontId="7" fillId="2" borderId="5" xfId="0" applyFont="1" applyFill="1" applyBorder="1" applyAlignment="1" applyProtection="1">
      <alignment horizontal="justify" vertical="center"/>
    </xf>
    <xf numFmtId="0" fontId="7" fillId="2" borderId="6" xfId="0" applyFont="1" applyFill="1" applyBorder="1" applyAlignment="1" applyProtection="1">
      <alignment horizontal="justify" vertical="center"/>
    </xf>
    <xf numFmtId="0" fontId="7" fillId="2" borderId="4" xfId="0" applyFont="1" applyFill="1" applyBorder="1" applyAlignment="1" applyProtection="1">
      <alignment horizontal="center" vertical="center" textRotation="90" wrapText="1"/>
    </xf>
    <xf numFmtId="0" fontId="7" fillId="2" borderId="5" xfId="0" applyFont="1" applyFill="1" applyBorder="1" applyAlignment="1" applyProtection="1">
      <alignment horizontal="center" vertical="center" textRotation="90" wrapText="1"/>
    </xf>
    <xf numFmtId="0" fontId="7" fillId="2" borderId="6" xfId="0" applyFont="1" applyFill="1" applyBorder="1" applyAlignment="1" applyProtection="1">
      <alignment horizontal="center" vertical="center" textRotation="90" wrapText="1"/>
    </xf>
    <xf numFmtId="10" fontId="7" fillId="2" borderId="7" xfId="0" applyNumberFormat="1" applyFont="1" applyFill="1" applyBorder="1" applyAlignment="1" applyProtection="1">
      <alignment horizontal="center" vertical="center" wrapText="1"/>
    </xf>
    <xf numFmtId="0" fontId="7" fillId="0" borderId="8"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2" borderId="4" xfId="0" applyFont="1" applyFill="1" applyBorder="1" applyAlignment="1" applyProtection="1">
      <alignment horizontal="center" vertical="center" textRotation="90"/>
    </xf>
    <xf numFmtId="0" fontId="7" fillId="2" borderId="5" xfId="0" applyFont="1" applyFill="1" applyBorder="1" applyAlignment="1" applyProtection="1">
      <alignment horizontal="center" vertical="center" textRotation="90"/>
    </xf>
    <xf numFmtId="0" fontId="7" fillId="2" borderId="6" xfId="0" applyFont="1" applyFill="1" applyBorder="1" applyAlignment="1" applyProtection="1">
      <alignment horizontal="center" vertical="center" textRotation="90"/>
    </xf>
    <xf numFmtId="0" fontId="18" fillId="5" borderId="0" xfId="0" applyFont="1" applyFill="1" applyBorder="1" applyAlignment="1" applyProtection="1">
      <alignment horizontal="center" vertical="center"/>
    </xf>
    <xf numFmtId="0" fontId="19" fillId="2" borderId="18" xfId="0" applyFont="1" applyFill="1" applyBorder="1" applyAlignment="1" applyProtection="1">
      <alignment horizontal="left" vertical="center"/>
    </xf>
    <xf numFmtId="0" fontId="19" fillId="2" borderId="19" xfId="0" applyFont="1" applyFill="1" applyBorder="1" applyAlignment="1" applyProtection="1">
      <alignment horizontal="left" vertical="center"/>
    </xf>
    <xf numFmtId="0" fontId="18" fillId="5" borderId="0" xfId="0" applyFont="1" applyFill="1" applyBorder="1" applyAlignment="1" applyProtection="1">
      <alignment horizontal="center" vertical="center" wrapText="1"/>
    </xf>
    <xf numFmtId="0" fontId="18" fillId="5" borderId="20" xfId="0" applyFont="1" applyFill="1" applyBorder="1" applyAlignment="1" applyProtection="1">
      <alignment horizontal="center" vertical="center" wrapText="1"/>
    </xf>
    <xf numFmtId="0" fontId="19" fillId="2" borderId="21" xfId="0" applyFont="1" applyFill="1" applyBorder="1" applyAlignment="1" applyProtection="1">
      <alignment horizontal="left" vertical="center" wrapText="1"/>
    </xf>
    <xf numFmtId="0" fontId="19" fillId="2" borderId="22" xfId="0" applyFont="1" applyFill="1" applyBorder="1" applyAlignment="1" applyProtection="1">
      <alignment horizontal="left" vertical="center" wrapText="1"/>
    </xf>
    <xf numFmtId="0" fontId="5" fillId="2" borderId="24" xfId="0" applyFont="1" applyFill="1" applyBorder="1" applyAlignment="1" applyProtection="1">
      <alignment horizontal="left" vertical="center" wrapText="1"/>
    </xf>
    <xf numFmtId="0" fontId="5" fillId="2" borderId="25" xfId="0" applyFont="1" applyFill="1" applyBorder="1" applyAlignment="1" applyProtection="1">
      <alignment horizontal="left" vertical="center" wrapText="1"/>
    </xf>
    <xf numFmtId="10" fontId="7" fillId="2" borderId="8" xfId="0" applyNumberFormat="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xf>
    <xf numFmtId="0" fontId="3" fillId="5" borderId="23" xfId="0" applyFont="1" applyFill="1" applyBorder="1" applyAlignment="1" applyProtection="1">
      <alignment horizontal="center" vertical="center"/>
    </xf>
    <xf numFmtId="0" fontId="6" fillId="11" borderId="11" xfId="0" applyFont="1" applyFill="1" applyBorder="1" applyAlignment="1" applyProtection="1">
      <alignment horizontal="center" vertical="center"/>
    </xf>
    <xf numFmtId="0" fontId="6" fillId="11" borderId="12" xfId="0" applyFont="1" applyFill="1" applyBorder="1" applyAlignment="1" applyProtection="1">
      <alignment horizontal="center" vertical="center"/>
    </xf>
    <xf numFmtId="0" fontId="6" fillId="11" borderId="13" xfId="0" applyFont="1" applyFill="1" applyBorder="1" applyAlignment="1" applyProtection="1">
      <alignment horizontal="center" vertical="center"/>
    </xf>
    <xf numFmtId="0" fontId="34" fillId="4" borderId="2" xfId="0" applyFont="1" applyFill="1" applyBorder="1" applyAlignment="1">
      <alignment horizontal="left" vertical="center"/>
    </xf>
    <xf numFmtId="0" fontId="34" fillId="3" borderId="17" xfId="0" applyFont="1" applyFill="1" applyBorder="1" applyAlignment="1">
      <alignment horizontal="left" vertical="center"/>
    </xf>
    <xf numFmtId="0" fontId="34" fillId="3" borderId="3" xfId="0" applyFont="1" applyFill="1" applyBorder="1" applyAlignment="1">
      <alignment horizontal="left" vertical="center"/>
    </xf>
    <xf numFmtId="0" fontId="34" fillId="2" borderId="17" xfId="0" applyFont="1" applyFill="1" applyBorder="1" applyAlignment="1">
      <alignment horizontal="left" vertical="center"/>
    </xf>
    <xf numFmtId="0" fontId="34" fillId="2" borderId="3" xfId="0" applyFont="1" applyFill="1" applyBorder="1" applyAlignment="1">
      <alignment horizontal="left" vertical="center"/>
    </xf>
    <xf numFmtId="0" fontId="34" fillId="4" borderId="17" xfId="0" applyFont="1" applyFill="1" applyBorder="1" applyAlignment="1">
      <alignment horizontal="left" vertical="center"/>
    </xf>
    <xf numFmtId="0" fontId="34" fillId="4" borderId="3" xfId="0" applyFont="1" applyFill="1" applyBorder="1" applyAlignment="1">
      <alignment horizontal="left" vertical="center"/>
    </xf>
    <xf numFmtId="0" fontId="32" fillId="12" borderId="2" xfId="0" applyFont="1" applyFill="1" applyBorder="1" applyAlignment="1">
      <alignment horizontal="center" vertical="center"/>
    </xf>
    <xf numFmtId="0" fontId="32" fillId="12" borderId="3" xfId="0" applyFont="1" applyFill="1" applyBorder="1" applyAlignment="1">
      <alignment horizontal="center" vertical="center"/>
    </xf>
    <xf numFmtId="0" fontId="32" fillId="5" borderId="2" xfId="0" applyFont="1" applyFill="1" applyBorder="1" applyAlignment="1">
      <alignment horizontal="center" vertical="center"/>
    </xf>
    <xf numFmtId="0" fontId="32" fillId="5" borderId="3" xfId="0" applyFont="1" applyFill="1" applyBorder="1" applyAlignment="1">
      <alignment horizontal="center" vertical="center"/>
    </xf>
    <xf numFmtId="0" fontId="32" fillId="12" borderId="2" xfId="0" applyFont="1" applyFill="1" applyBorder="1" applyAlignment="1">
      <alignment horizontal="center" vertical="center" wrapText="1"/>
    </xf>
    <xf numFmtId="0" fontId="32" fillId="12" borderId="3" xfId="0" applyFont="1" applyFill="1" applyBorder="1" applyAlignment="1">
      <alignment horizontal="center" vertical="center" wrapText="1"/>
    </xf>
    <xf numFmtId="0" fontId="40" fillId="2" borderId="1" xfId="0" applyFont="1" applyFill="1" applyBorder="1" applyAlignment="1">
      <alignment horizontal="center" vertical="center"/>
    </xf>
    <xf numFmtId="0" fontId="40" fillId="2" borderId="1" xfId="0" applyFont="1" applyFill="1" applyBorder="1" applyAlignment="1">
      <alignment horizontal="center"/>
    </xf>
    <xf numFmtId="0" fontId="40" fillId="2" borderId="29" xfId="0" applyFont="1" applyFill="1" applyBorder="1" applyAlignment="1">
      <alignment horizontal="center"/>
    </xf>
    <xf numFmtId="0" fontId="40" fillId="2" borderId="30" xfId="0" applyFont="1" applyFill="1" applyBorder="1" applyAlignment="1">
      <alignment horizontal="center"/>
    </xf>
    <xf numFmtId="0" fontId="24" fillId="5" borderId="2" xfId="0" applyFont="1" applyFill="1" applyBorder="1" applyAlignment="1">
      <alignment horizontal="center" vertical="justify"/>
    </xf>
    <xf numFmtId="0" fontId="24" fillId="5" borderId="3" xfId="0" applyFont="1" applyFill="1" applyBorder="1" applyAlignment="1">
      <alignment horizontal="center" vertical="justify"/>
    </xf>
    <xf numFmtId="0" fontId="26" fillId="5" borderId="2" xfId="0" applyFont="1" applyFill="1" applyBorder="1" applyAlignment="1">
      <alignment horizontal="center" vertical="center"/>
    </xf>
    <xf numFmtId="0" fontId="26" fillId="5" borderId="3" xfId="0" applyFont="1" applyFill="1" applyBorder="1" applyAlignment="1">
      <alignment horizontal="center" vertical="center"/>
    </xf>
    <xf numFmtId="0" fontId="27" fillId="5" borderId="2" xfId="0" applyFont="1" applyFill="1" applyBorder="1" applyAlignment="1">
      <alignment horizontal="center" vertical="center"/>
    </xf>
    <xf numFmtId="0" fontId="27" fillId="5" borderId="3" xfId="0" applyFont="1" applyFill="1" applyBorder="1" applyAlignment="1">
      <alignment horizontal="center" vertical="center"/>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cellXfs>
  <cellStyles count="2">
    <cellStyle name="Normal" xfId="0" builtinId="0"/>
    <cellStyle name="Porcentaje" xfId="1" builtinId="5"/>
  </cellStyles>
  <dxfs count="4">
    <dxf>
      <fill>
        <patternFill patternType="solid">
          <bgColor rgb="FF99FF99"/>
        </patternFill>
      </fill>
    </dxf>
    <dxf>
      <fill>
        <patternFill>
          <bgColor rgb="FFFF0000"/>
        </patternFill>
      </fill>
    </dxf>
    <dxf>
      <fill>
        <patternFill>
          <bgColor rgb="FFFF0000"/>
        </patternFill>
      </fill>
    </dxf>
    <dxf>
      <fill>
        <patternFill>
          <bgColor rgb="FF00B050"/>
        </patternFill>
      </fill>
    </dxf>
  </dxfs>
  <tableStyles count="0" defaultTableStyle="TableStyleMedium2" defaultPivotStyle="PivotStyleLight16"/>
  <colors>
    <mruColors>
      <color rgb="FFFF0000"/>
      <color rgb="FF99FF99"/>
      <color rgb="FFF8F8F8"/>
      <color rgb="FFF6002F"/>
      <color rgb="FFFF3300"/>
      <color rgb="FF6666FF"/>
      <color rgb="FF66FF33"/>
      <color rgb="FF00FF99"/>
      <color rgb="FFFFFFCC"/>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00CC"/>
                </a:solidFill>
                <a:latin typeface="+mn-lt"/>
                <a:ea typeface="+mn-ea"/>
                <a:cs typeface="+mn-cs"/>
              </a:defRPr>
            </a:pPr>
            <a:r>
              <a:rPr lang="en-US">
                <a:solidFill>
                  <a:srgbClr val="0000CC"/>
                </a:solidFill>
              </a:rPr>
              <a:t>MIPG MJD AVANCE</a:t>
            </a:r>
            <a:r>
              <a:rPr lang="en-US" baseline="0">
                <a:solidFill>
                  <a:srgbClr val="0000CC"/>
                </a:solidFill>
              </a:rPr>
              <a:t> ACUMULADO</a:t>
            </a:r>
            <a:endParaRPr lang="en-US">
              <a:solidFill>
                <a:srgbClr val="0000CC"/>
              </a:solidFill>
            </a:endParaRPr>
          </a:p>
        </c:rich>
      </c:tx>
      <c:layout/>
      <c:overlay val="0"/>
      <c:spPr>
        <a:noFill/>
        <a:ln>
          <a:noFill/>
        </a:ln>
        <a:effectLst/>
      </c:spPr>
    </c:title>
    <c:autoTitleDeleted val="0"/>
    <c:plotArea>
      <c:layout/>
      <c:barChart>
        <c:barDir val="col"/>
        <c:grouping val="clustered"/>
        <c:varyColors val="0"/>
        <c:ser>
          <c:idx val="0"/>
          <c:order val="0"/>
          <c:tx>
            <c:strRef>
              <c:f>Grafica!$B$26</c:f>
              <c:strCache>
                <c:ptCount val="1"/>
                <c:pt idx="0">
                  <c:v>GESTIÓN MISIONAL Y DE GOBIERNO</c:v>
                </c:pt>
              </c:strCache>
            </c:strRef>
          </c:tx>
          <c:spPr>
            <a:solidFill>
              <a:srgbClr val="FF7347"/>
            </a:solidFill>
            <a:ln>
              <a:noFill/>
            </a:ln>
            <a:effectLst/>
          </c:spPr>
          <c:invertIfNegative val="0"/>
          <c:val>
            <c:numRef>
              <c:f>Grafica!$C$26</c:f>
              <c:numCache>
                <c:formatCode>0.00%</c:formatCode>
                <c:ptCount val="1"/>
                <c:pt idx="0">
                  <c:v>0.30180000000000001</c:v>
                </c:pt>
              </c:numCache>
            </c:numRef>
          </c:val>
        </c:ser>
        <c:ser>
          <c:idx val="1"/>
          <c:order val="1"/>
          <c:tx>
            <c:strRef>
              <c:f>Grafica!$B$27</c:f>
              <c:strCache>
                <c:ptCount val="1"/>
                <c:pt idx="0">
                  <c:v>TRANSPARENCIA, PARTICIPACION Y SERVICIO AL CIUDADANO</c:v>
                </c:pt>
              </c:strCache>
            </c:strRef>
          </c:tx>
          <c:spPr>
            <a:solidFill>
              <a:schemeClr val="accent1">
                <a:lumMod val="75000"/>
              </a:schemeClr>
            </a:solidFill>
            <a:ln>
              <a:noFill/>
            </a:ln>
            <a:effectLst/>
          </c:spPr>
          <c:invertIfNegative val="0"/>
          <c:val>
            <c:numRef>
              <c:f>Grafica!$C$27</c:f>
              <c:numCache>
                <c:formatCode>0.00%</c:formatCode>
                <c:ptCount val="1"/>
                <c:pt idx="0">
                  <c:v>0</c:v>
                </c:pt>
              </c:numCache>
            </c:numRef>
          </c:val>
        </c:ser>
        <c:ser>
          <c:idx val="2"/>
          <c:order val="2"/>
          <c:tx>
            <c:strRef>
              <c:f>Grafica!$B$28</c:f>
              <c:strCache>
                <c:ptCount val="1"/>
                <c:pt idx="0">
                  <c:v>GESTIÓN DEL TALENTO HUMANO</c:v>
                </c:pt>
              </c:strCache>
            </c:strRef>
          </c:tx>
          <c:spPr>
            <a:solidFill>
              <a:srgbClr val="660066"/>
            </a:solidFill>
            <a:ln>
              <a:noFill/>
            </a:ln>
            <a:effectLst/>
          </c:spPr>
          <c:invertIfNegative val="0"/>
          <c:val>
            <c:numRef>
              <c:f>Grafica!$C$28</c:f>
              <c:numCache>
                <c:formatCode>0.00%</c:formatCode>
                <c:ptCount val="1"/>
                <c:pt idx="0">
                  <c:v>0</c:v>
                </c:pt>
              </c:numCache>
            </c:numRef>
          </c:val>
        </c:ser>
        <c:ser>
          <c:idx val="3"/>
          <c:order val="3"/>
          <c:tx>
            <c:strRef>
              <c:f>Grafica!$B$29</c:f>
              <c:strCache>
                <c:ptCount val="1"/>
                <c:pt idx="0">
                  <c:v>EFICIENCIA ADMINISTRATIVA</c:v>
                </c:pt>
              </c:strCache>
            </c:strRef>
          </c:tx>
          <c:spPr>
            <a:solidFill>
              <a:srgbClr val="00B050"/>
            </a:solidFill>
            <a:ln>
              <a:noFill/>
            </a:ln>
            <a:effectLst/>
          </c:spPr>
          <c:invertIfNegative val="0"/>
          <c:val>
            <c:numRef>
              <c:f>Grafica!$C$29</c:f>
              <c:numCache>
                <c:formatCode>0.00%</c:formatCode>
                <c:ptCount val="1"/>
                <c:pt idx="0">
                  <c:v>0</c:v>
                </c:pt>
              </c:numCache>
            </c:numRef>
          </c:val>
        </c:ser>
        <c:ser>
          <c:idx val="4"/>
          <c:order val="4"/>
          <c:tx>
            <c:strRef>
              <c:f>Grafica!$B$30</c:f>
              <c:strCache>
                <c:ptCount val="1"/>
                <c:pt idx="0">
                  <c:v>GESTIÓN FINANCIERA</c:v>
                </c:pt>
              </c:strCache>
            </c:strRef>
          </c:tx>
          <c:spPr>
            <a:solidFill>
              <a:srgbClr val="FF9900"/>
            </a:solidFill>
            <a:ln>
              <a:noFill/>
            </a:ln>
            <a:effectLst/>
          </c:spPr>
          <c:invertIfNegative val="0"/>
          <c:val>
            <c:numRef>
              <c:f>Grafica!$C$30</c:f>
              <c:numCache>
                <c:formatCode>0.00%</c:formatCode>
                <c:ptCount val="1"/>
                <c:pt idx="0">
                  <c:v>0</c:v>
                </c:pt>
              </c:numCache>
            </c:numRef>
          </c:val>
        </c:ser>
        <c:dLbls>
          <c:showLegendKey val="0"/>
          <c:showVal val="0"/>
          <c:showCatName val="0"/>
          <c:showSerName val="0"/>
          <c:showPercent val="0"/>
          <c:showBubbleSize val="0"/>
        </c:dLbls>
        <c:gapWidth val="219"/>
        <c:overlap val="-27"/>
        <c:axId val="24003328"/>
        <c:axId val="24004864"/>
      </c:barChart>
      <c:catAx>
        <c:axId val="24003328"/>
        <c:scaling>
          <c:orientation val="minMax"/>
        </c:scaling>
        <c:delete val="1"/>
        <c:axPos val="b"/>
        <c:numFmt formatCode="General" sourceLinked="1"/>
        <c:majorTickMark val="none"/>
        <c:minorTickMark val="none"/>
        <c:tickLblPos val="nextTo"/>
        <c:crossAx val="24004864"/>
        <c:crosses val="autoZero"/>
        <c:auto val="1"/>
        <c:lblAlgn val="ctr"/>
        <c:lblOffset val="100"/>
        <c:noMultiLvlLbl val="0"/>
      </c:catAx>
      <c:valAx>
        <c:axId val="240048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4003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00CC"/>
                </a:solidFill>
                <a:latin typeface="+mn-lt"/>
                <a:ea typeface="+mn-ea"/>
                <a:cs typeface="+mn-cs"/>
              </a:defRPr>
            </a:pPr>
            <a:r>
              <a:rPr lang="en-US">
                <a:solidFill>
                  <a:srgbClr val="0000CC"/>
                </a:solidFill>
              </a:rPr>
              <a:t>MIPG CUMPLIMIENTO</a:t>
            </a:r>
          </a:p>
        </c:rich>
      </c:tx>
      <c:layout/>
      <c:overlay val="0"/>
      <c:spPr>
        <a:noFill/>
        <a:ln>
          <a:noFill/>
        </a:ln>
        <a:effectLst/>
      </c:spPr>
    </c:title>
    <c:autoTitleDeleted val="0"/>
    <c:plotArea>
      <c:layout/>
      <c:barChart>
        <c:barDir val="col"/>
        <c:grouping val="clustered"/>
        <c:varyColors val="0"/>
        <c:ser>
          <c:idx val="0"/>
          <c:order val="0"/>
          <c:tx>
            <c:strRef>
              <c:f>Grafica!$B$41</c:f>
              <c:strCache>
                <c:ptCount val="1"/>
                <c:pt idx="0">
                  <c:v>GESTIÓN MISIONAL Y DE GOBIERNO</c:v>
                </c:pt>
              </c:strCache>
            </c:strRef>
          </c:tx>
          <c:spPr>
            <a:solidFill>
              <a:srgbClr val="FF7347"/>
            </a:solidFill>
            <a:ln>
              <a:noFill/>
            </a:ln>
            <a:effectLst/>
          </c:spPr>
          <c:invertIfNegative val="0"/>
          <c:val>
            <c:numRef>
              <c:f>Grafica!$C$41</c:f>
              <c:numCache>
                <c:formatCode>0.00%</c:formatCode>
                <c:ptCount val="1"/>
                <c:pt idx="0">
                  <c:v>0.30180000000000001</c:v>
                </c:pt>
              </c:numCache>
            </c:numRef>
          </c:val>
        </c:ser>
        <c:ser>
          <c:idx val="1"/>
          <c:order val="1"/>
          <c:tx>
            <c:strRef>
              <c:f>Grafica!$B$42</c:f>
              <c:strCache>
                <c:ptCount val="1"/>
                <c:pt idx="0">
                  <c:v>TRANSPARENCIA, PARTICIPACION Y SERVICIO AL CIUDADANO</c:v>
                </c:pt>
              </c:strCache>
            </c:strRef>
          </c:tx>
          <c:spPr>
            <a:solidFill>
              <a:schemeClr val="accent1">
                <a:lumMod val="75000"/>
              </a:schemeClr>
            </a:solidFill>
            <a:ln>
              <a:noFill/>
            </a:ln>
            <a:effectLst/>
          </c:spPr>
          <c:invertIfNegative val="0"/>
          <c:val>
            <c:numRef>
              <c:f>Grafica!$C$42</c:f>
              <c:numCache>
                <c:formatCode>0.00%</c:formatCode>
                <c:ptCount val="1"/>
                <c:pt idx="0">
                  <c:v>0.5546116666666665</c:v>
                </c:pt>
              </c:numCache>
            </c:numRef>
          </c:val>
        </c:ser>
        <c:ser>
          <c:idx val="2"/>
          <c:order val="2"/>
          <c:tx>
            <c:strRef>
              <c:f>Grafica!$B$43</c:f>
              <c:strCache>
                <c:ptCount val="1"/>
                <c:pt idx="0">
                  <c:v>GESTIÓN DEL TALENTO HUMANO</c:v>
                </c:pt>
              </c:strCache>
            </c:strRef>
          </c:tx>
          <c:spPr>
            <a:solidFill>
              <a:srgbClr val="660066"/>
            </a:solidFill>
            <a:ln>
              <a:noFill/>
            </a:ln>
            <a:effectLst/>
          </c:spPr>
          <c:invertIfNegative val="0"/>
          <c:val>
            <c:numRef>
              <c:f>Grafica!$C$43</c:f>
              <c:numCache>
                <c:formatCode>0.00%</c:formatCode>
                <c:ptCount val="1"/>
                <c:pt idx="0">
                  <c:v>0.77625000000000011</c:v>
                </c:pt>
              </c:numCache>
            </c:numRef>
          </c:val>
        </c:ser>
        <c:ser>
          <c:idx val="3"/>
          <c:order val="3"/>
          <c:tx>
            <c:strRef>
              <c:f>Grafica!$B$44</c:f>
              <c:strCache>
                <c:ptCount val="1"/>
                <c:pt idx="0">
                  <c:v>EFICIENCIA ADMINISTRATIVA</c:v>
                </c:pt>
              </c:strCache>
            </c:strRef>
          </c:tx>
          <c:spPr>
            <a:solidFill>
              <a:srgbClr val="00B050"/>
            </a:solidFill>
            <a:ln>
              <a:noFill/>
            </a:ln>
            <a:effectLst/>
          </c:spPr>
          <c:invertIfNegative val="0"/>
          <c:val>
            <c:numRef>
              <c:f>Grafica!$C$44</c:f>
              <c:numCache>
                <c:formatCode>0.00%</c:formatCode>
                <c:ptCount val="1"/>
                <c:pt idx="0">
                  <c:v>0.75514888888888898</c:v>
                </c:pt>
              </c:numCache>
            </c:numRef>
          </c:val>
        </c:ser>
        <c:ser>
          <c:idx val="4"/>
          <c:order val="4"/>
          <c:tx>
            <c:strRef>
              <c:f>Grafica!$B$45</c:f>
              <c:strCache>
                <c:ptCount val="1"/>
                <c:pt idx="0">
                  <c:v>GESTIÓN FINANCIERA</c:v>
                </c:pt>
              </c:strCache>
            </c:strRef>
          </c:tx>
          <c:spPr>
            <a:solidFill>
              <a:srgbClr val="FF9900"/>
            </a:solidFill>
            <a:ln>
              <a:noFill/>
            </a:ln>
            <a:effectLst/>
          </c:spPr>
          <c:invertIfNegative val="0"/>
          <c:val>
            <c:numRef>
              <c:f>Grafica!$C$45</c:f>
              <c:numCache>
                <c:formatCode>0.00%</c:formatCode>
                <c:ptCount val="1"/>
                <c:pt idx="0">
                  <c:v>0.81595000000000006</c:v>
                </c:pt>
              </c:numCache>
            </c:numRef>
          </c:val>
        </c:ser>
        <c:dLbls>
          <c:showLegendKey val="0"/>
          <c:showVal val="0"/>
          <c:showCatName val="0"/>
          <c:showSerName val="0"/>
          <c:showPercent val="0"/>
          <c:showBubbleSize val="0"/>
        </c:dLbls>
        <c:gapWidth val="219"/>
        <c:overlap val="-27"/>
        <c:axId val="24045056"/>
        <c:axId val="24046592"/>
      </c:barChart>
      <c:catAx>
        <c:axId val="24045056"/>
        <c:scaling>
          <c:orientation val="minMax"/>
        </c:scaling>
        <c:delete val="1"/>
        <c:axPos val="b"/>
        <c:numFmt formatCode="General" sourceLinked="1"/>
        <c:majorTickMark val="none"/>
        <c:minorTickMark val="none"/>
        <c:tickLblPos val="nextTo"/>
        <c:crossAx val="24046592"/>
        <c:crosses val="autoZero"/>
        <c:auto val="1"/>
        <c:lblAlgn val="ctr"/>
        <c:lblOffset val="100"/>
        <c:noMultiLvlLbl val="0"/>
      </c:catAx>
      <c:valAx>
        <c:axId val="240465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40450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Grafica!$C$9</c:f>
              <c:strCache>
                <c:ptCount val="1"/>
                <c:pt idx="0">
                  <c:v>PLANEADO</c:v>
                </c:pt>
              </c:strCache>
            </c:strRef>
          </c:tx>
          <c:invertIfNegative val="0"/>
          <c:cat>
            <c:strRef>
              <c:f>Grafica!$B$10:$B$14</c:f>
              <c:strCache>
                <c:ptCount val="5"/>
                <c:pt idx="0">
                  <c:v>Gestión misional y de gobierno</c:v>
                </c:pt>
                <c:pt idx="1">
                  <c:v>Transparencia, participación y servicio al ciudadano</c:v>
                </c:pt>
                <c:pt idx="2">
                  <c:v>Gestión del talento humano</c:v>
                </c:pt>
                <c:pt idx="3">
                  <c:v>Eficiencia Administrativa</c:v>
                </c:pt>
                <c:pt idx="4">
                  <c:v>Gestión Financiera</c:v>
                </c:pt>
              </c:strCache>
            </c:strRef>
          </c:cat>
          <c:val>
            <c:numRef>
              <c:f>Grafica!$C$10:$C$14</c:f>
              <c:numCache>
                <c:formatCode>0.00%</c:formatCode>
                <c:ptCount val="5"/>
                <c:pt idx="0">
                  <c:v>0.18793400000000002</c:v>
                </c:pt>
                <c:pt idx="1">
                  <c:v>0.360875</c:v>
                </c:pt>
                <c:pt idx="2">
                  <c:v>0.55249999999999988</c:v>
                </c:pt>
                <c:pt idx="3">
                  <c:v>0.57488194444444451</c:v>
                </c:pt>
                <c:pt idx="4">
                  <c:v>0.63500000000000001</c:v>
                </c:pt>
              </c:numCache>
            </c:numRef>
          </c:val>
        </c:ser>
        <c:ser>
          <c:idx val="1"/>
          <c:order val="1"/>
          <c:tx>
            <c:strRef>
              <c:f>Grafica!$D$9</c:f>
              <c:strCache>
                <c:ptCount val="1"/>
                <c:pt idx="0">
                  <c:v>EJECUTADO</c:v>
                </c:pt>
              </c:strCache>
            </c:strRef>
          </c:tx>
          <c:invertIfNegative val="0"/>
          <c:cat>
            <c:strRef>
              <c:f>Grafica!$B$10:$B$14</c:f>
              <c:strCache>
                <c:ptCount val="5"/>
                <c:pt idx="0">
                  <c:v>Gestión misional y de gobierno</c:v>
                </c:pt>
                <c:pt idx="1">
                  <c:v>Transparencia, participación y servicio al ciudadano</c:v>
                </c:pt>
                <c:pt idx="2">
                  <c:v>Gestión del talento humano</c:v>
                </c:pt>
                <c:pt idx="3">
                  <c:v>Eficiencia Administrativa</c:v>
                </c:pt>
                <c:pt idx="4">
                  <c:v>Gestión Financiera</c:v>
                </c:pt>
              </c:strCache>
            </c:strRef>
          </c:cat>
          <c:val>
            <c:numRef>
              <c:f>Grafica!$D$10:$D$14</c:f>
              <c:numCache>
                <c:formatCode>0.00%</c:formatCode>
                <c:ptCount val="5"/>
                <c:pt idx="0">
                  <c:v>0.25914599999999999</c:v>
                </c:pt>
                <c:pt idx="1">
                  <c:v>0.35931999999999997</c:v>
                </c:pt>
                <c:pt idx="2">
                  <c:v>0.42749999999999994</c:v>
                </c:pt>
                <c:pt idx="3">
                  <c:v>0.53542361111111114</c:v>
                </c:pt>
                <c:pt idx="4">
                  <c:v>0.63052499999999989</c:v>
                </c:pt>
              </c:numCache>
            </c:numRef>
          </c:val>
        </c:ser>
        <c:dLbls>
          <c:showLegendKey val="0"/>
          <c:showVal val="0"/>
          <c:showCatName val="0"/>
          <c:showSerName val="0"/>
          <c:showPercent val="0"/>
          <c:showBubbleSize val="0"/>
        </c:dLbls>
        <c:gapWidth val="150"/>
        <c:shape val="box"/>
        <c:axId val="79257984"/>
        <c:axId val="79259520"/>
        <c:axId val="0"/>
      </c:bar3DChart>
      <c:catAx>
        <c:axId val="79257984"/>
        <c:scaling>
          <c:orientation val="minMax"/>
        </c:scaling>
        <c:delete val="0"/>
        <c:axPos val="b"/>
        <c:numFmt formatCode="General" sourceLinked="0"/>
        <c:majorTickMark val="out"/>
        <c:minorTickMark val="none"/>
        <c:tickLblPos val="nextTo"/>
        <c:crossAx val="79259520"/>
        <c:crosses val="autoZero"/>
        <c:auto val="1"/>
        <c:lblAlgn val="ctr"/>
        <c:lblOffset val="100"/>
        <c:noMultiLvlLbl val="0"/>
      </c:catAx>
      <c:valAx>
        <c:axId val="79259520"/>
        <c:scaling>
          <c:orientation val="minMax"/>
        </c:scaling>
        <c:delete val="0"/>
        <c:axPos val="l"/>
        <c:majorGridlines/>
        <c:numFmt formatCode="0.00%" sourceLinked="1"/>
        <c:majorTickMark val="out"/>
        <c:minorTickMark val="none"/>
        <c:tickLblPos val="nextTo"/>
        <c:crossAx val="792579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266989</xdr:colOff>
      <xdr:row>0</xdr:row>
      <xdr:rowOff>136409</xdr:rowOff>
    </xdr:from>
    <xdr:to>
      <xdr:col>2</xdr:col>
      <xdr:colOff>1273175</xdr:colOff>
      <xdr:row>2</xdr:row>
      <xdr:rowOff>396951</xdr:rowOff>
    </xdr:to>
    <xdr:pic>
      <xdr:nvPicPr>
        <xdr:cNvPr id="5" name="4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989" y="136409"/>
          <a:ext cx="4562186" cy="1498792"/>
        </a:xfrm>
        <a:prstGeom prst="rect">
          <a:avLst/>
        </a:prstGeom>
        <a:effectLst>
          <a:glow rad="127000">
            <a:schemeClr val="accent1">
              <a:alpha val="40000"/>
            </a:schemeClr>
          </a:glow>
          <a:outerShdw blurRad="50800" dist="50800" dir="5400000" algn="ctr" rotWithShape="0">
            <a:srgbClr val="000000">
              <a:alpha val="3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666750</xdr:colOff>
      <xdr:row>32</xdr:row>
      <xdr:rowOff>4762</xdr:rowOff>
    </xdr:from>
    <xdr:to>
      <xdr:col>15</xdr:col>
      <xdr:colOff>666750</xdr:colOff>
      <xdr:row>46</xdr:row>
      <xdr:rowOff>80962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85725</xdr:colOff>
      <xdr:row>32</xdr:row>
      <xdr:rowOff>85725</xdr:rowOff>
    </xdr:from>
    <xdr:to>
      <xdr:col>8</xdr:col>
      <xdr:colOff>9525</xdr:colOff>
      <xdr:row>46</xdr:row>
      <xdr:rowOff>161925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95250</xdr:colOff>
      <xdr:row>47</xdr:row>
      <xdr:rowOff>176212</xdr:rowOff>
    </xdr:from>
    <xdr:to>
      <xdr:col>8</xdr:col>
      <xdr:colOff>19050</xdr:colOff>
      <xdr:row>62</xdr:row>
      <xdr:rowOff>61912</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LEVR/2016/MIPG/PROG%20Y%20SEGUIM%20MIPG%20SECTOR%202016%20TRIM%202/1.1.%20REPORTE%202%20TRIMESTRE%20MIPG%202016%20ANDJE%20RECIBIDO%20JUL%20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Y 2 TRIMESTRE"/>
      <sheetName val="RESULTADOS"/>
      <sheetName val="GRAFICA"/>
      <sheetName val="ANDJE AGOSTO 8"/>
    </sheetNames>
    <sheetDataSet>
      <sheetData sheetId="0">
        <row r="5">
          <cell r="AG5">
            <v>0</v>
          </cell>
          <cell r="AM5">
            <v>0.65250000000000008</v>
          </cell>
        </row>
        <row r="10">
          <cell r="AG10">
            <v>0.60000000000000009</v>
          </cell>
          <cell r="AM10">
            <v>0.60000000000000009</v>
          </cell>
        </row>
        <row r="12">
          <cell r="AG12">
            <v>0</v>
          </cell>
          <cell r="AM12">
            <v>0</v>
          </cell>
        </row>
        <row r="13">
          <cell r="AG13">
            <v>0.59416666666666673</v>
          </cell>
          <cell r="AM13">
            <v>0.59416666666666673</v>
          </cell>
        </row>
        <row r="14">
          <cell r="AG14">
            <v>0.36142857142857143</v>
          </cell>
          <cell r="AM14">
            <v>0.36142857142857143</v>
          </cell>
        </row>
        <row r="15">
          <cell r="AG15">
            <v>0.38</v>
          </cell>
          <cell r="AM15">
            <v>0.371</v>
          </cell>
        </row>
        <row r="19">
          <cell r="AG19">
            <v>0</v>
          </cell>
          <cell r="AM19">
            <v>0</v>
          </cell>
        </row>
        <row r="21">
          <cell r="AG21">
            <v>1</v>
          </cell>
          <cell r="AM21">
            <v>1</v>
          </cell>
        </row>
        <row r="22">
          <cell r="AG22">
            <v>0</v>
          </cell>
          <cell r="AM22">
            <v>0</v>
          </cell>
        </row>
        <row r="23">
          <cell r="AG23">
            <v>0.67</v>
          </cell>
          <cell r="AM23">
            <v>0.67</v>
          </cell>
        </row>
        <row r="24">
          <cell r="AG24">
            <v>0.33</v>
          </cell>
          <cell r="AM24">
            <v>0.33</v>
          </cell>
        </row>
        <row r="25">
          <cell r="AG25">
            <v>0</v>
          </cell>
          <cell r="AM25">
            <v>0</v>
          </cell>
        </row>
        <row r="26">
          <cell r="AG26">
            <v>0.5</v>
          </cell>
          <cell r="AM26">
            <v>0.5</v>
          </cell>
        </row>
        <row r="27">
          <cell r="AG27">
            <v>0.5</v>
          </cell>
          <cell r="AM27">
            <v>0.5</v>
          </cell>
        </row>
        <row r="28">
          <cell r="AG28">
            <v>0.5</v>
          </cell>
          <cell r="AM28">
            <v>0.5</v>
          </cell>
        </row>
        <row r="29">
          <cell r="AG29">
            <v>0.5</v>
          </cell>
          <cell r="AM29">
            <v>0.5</v>
          </cell>
        </row>
        <row r="30">
          <cell r="AG30">
            <v>0.60000000000000009</v>
          </cell>
          <cell r="AM30">
            <v>0.60000000000000009</v>
          </cell>
        </row>
        <row r="31">
          <cell r="AG31">
            <v>0.5</v>
          </cell>
          <cell r="AM31">
            <v>0.5</v>
          </cell>
        </row>
        <row r="32">
          <cell r="AG32">
            <v>1</v>
          </cell>
          <cell r="AM32">
            <v>1</v>
          </cell>
        </row>
        <row r="33">
          <cell r="AG33">
            <v>0.5</v>
          </cell>
          <cell r="AM33">
            <v>0.5</v>
          </cell>
        </row>
        <row r="34">
          <cell r="AG34">
            <v>0.5</v>
          </cell>
          <cell r="AM34">
            <v>0.5</v>
          </cell>
        </row>
        <row r="35">
          <cell r="AG35">
            <v>1</v>
          </cell>
          <cell r="AM35">
            <v>1</v>
          </cell>
        </row>
        <row r="36">
          <cell r="AG36">
            <v>0.33</v>
          </cell>
          <cell r="AM36">
            <v>0.33</v>
          </cell>
        </row>
        <row r="37">
          <cell r="AG37">
            <v>0.5</v>
          </cell>
          <cell r="AM37">
            <v>0.5</v>
          </cell>
        </row>
        <row r="38">
          <cell r="AG38">
            <v>0.5</v>
          </cell>
          <cell r="AM38">
            <v>0.5</v>
          </cell>
        </row>
        <row r="39">
          <cell r="AG39">
            <v>0.7</v>
          </cell>
          <cell r="AM39">
            <v>0.7</v>
          </cell>
        </row>
        <row r="40">
          <cell r="AG40">
            <v>0.66500000000000004</v>
          </cell>
          <cell r="AM40">
            <v>0.66500000000000004</v>
          </cell>
        </row>
        <row r="42">
          <cell r="AG42">
            <v>6.8000000000000005E-2</v>
          </cell>
          <cell r="AM42">
            <v>6.8000000000000005E-2</v>
          </cell>
        </row>
        <row r="45">
          <cell r="AG45">
            <v>0.5</v>
          </cell>
          <cell r="AM45">
            <v>0.5</v>
          </cell>
        </row>
        <row r="47">
          <cell r="AG47">
            <v>0.71560000000000001</v>
          </cell>
          <cell r="AM47">
            <v>0.71560000000000001</v>
          </cell>
        </row>
        <row r="50">
          <cell r="AG50">
            <v>0.64999999999999991</v>
          </cell>
          <cell r="AM50">
            <v>0.64999999999999991</v>
          </cell>
        </row>
        <row r="52">
          <cell r="AG52">
            <v>0.5</v>
          </cell>
          <cell r="AM52">
            <v>0.5</v>
          </cell>
        </row>
        <row r="53">
          <cell r="AG53">
            <v>0.5</v>
          </cell>
          <cell r="AM53">
            <v>0.49</v>
          </cell>
        </row>
        <row r="54">
          <cell r="AG54">
            <v>0.5</v>
          </cell>
          <cell r="AM54">
            <v>0.45999999999999996</v>
          </cell>
        </row>
        <row r="55">
          <cell r="AG55">
            <v>0.5</v>
          </cell>
          <cell r="AM55">
            <v>0.45999999999999996</v>
          </cell>
        </row>
        <row r="56">
          <cell r="AG56">
            <v>0.33</v>
          </cell>
          <cell r="AM56">
            <v>0.33</v>
          </cell>
        </row>
        <row r="57">
          <cell r="AG57">
            <v>0.5</v>
          </cell>
          <cell r="AM57">
            <v>0.5</v>
          </cell>
        </row>
        <row r="58">
          <cell r="AG58">
            <v>0</v>
          </cell>
          <cell r="AM58">
            <v>0</v>
          </cell>
        </row>
        <row r="59">
          <cell r="AG59">
            <v>0</v>
          </cell>
          <cell r="AM59">
            <v>0</v>
          </cell>
        </row>
        <row r="60">
          <cell r="AG60">
            <v>0</v>
          </cell>
          <cell r="AM60">
            <v>0</v>
          </cell>
        </row>
        <row r="61">
          <cell r="AG61">
            <v>1</v>
          </cell>
          <cell r="AM61">
            <v>1</v>
          </cell>
        </row>
        <row r="62">
          <cell r="AG62">
            <v>0</v>
          </cell>
          <cell r="AM62">
            <v>0</v>
          </cell>
        </row>
        <row r="63">
          <cell r="AG63">
            <v>0</v>
          </cell>
          <cell r="AM63">
            <v>0</v>
          </cell>
        </row>
        <row r="64">
          <cell r="AG64">
            <v>0.5</v>
          </cell>
          <cell r="AM64">
            <v>0.5</v>
          </cell>
        </row>
        <row r="65">
          <cell r="AG65">
            <v>0</v>
          </cell>
          <cell r="AM65">
            <v>0</v>
          </cell>
        </row>
        <row r="66">
          <cell r="AG66">
            <v>0</v>
          </cell>
          <cell r="AM66">
            <v>0</v>
          </cell>
        </row>
        <row r="67">
          <cell r="AG67">
            <v>0</v>
          </cell>
          <cell r="AM67">
            <v>0</v>
          </cell>
        </row>
        <row r="68">
          <cell r="AG68">
            <v>0</v>
          </cell>
          <cell r="AM68">
            <v>0</v>
          </cell>
        </row>
        <row r="69">
          <cell r="AG69">
            <v>0</v>
          </cell>
          <cell r="AM69">
            <v>0</v>
          </cell>
        </row>
        <row r="70">
          <cell r="AG70">
            <v>0</v>
          </cell>
          <cell r="AM70">
            <v>0</v>
          </cell>
        </row>
        <row r="71">
          <cell r="AG71">
            <v>1</v>
          </cell>
          <cell r="AM71">
            <v>1</v>
          </cell>
        </row>
        <row r="72">
          <cell r="AG72">
            <v>0.5</v>
          </cell>
          <cell r="AM72">
            <v>0.5</v>
          </cell>
        </row>
        <row r="73">
          <cell r="AG73">
            <v>0</v>
          </cell>
          <cell r="AM73">
            <v>0</v>
          </cell>
        </row>
        <row r="75">
          <cell r="AG75">
            <v>0</v>
          </cell>
          <cell r="AM75">
            <v>0</v>
          </cell>
        </row>
        <row r="76">
          <cell r="AG76">
            <v>1</v>
          </cell>
          <cell r="AM76">
            <v>1</v>
          </cell>
        </row>
        <row r="77">
          <cell r="AG77">
            <v>0.33</v>
          </cell>
          <cell r="AM77">
            <v>0.33</v>
          </cell>
        </row>
        <row r="78">
          <cell r="AG78">
            <v>0.33</v>
          </cell>
          <cell r="AM78">
            <v>0.33</v>
          </cell>
        </row>
        <row r="79">
          <cell r="AG79">
            <v>0.5</v>
          </cell>
          <cell r="AM79">
            <v>0.5</v>
          </cell>
        </row>
        <row r="80">
          <cell r="AG80">
            <v>0.33</v>
          </cell>
          <cell r="AM80">
            <v>0.33</v>
          </cell>
        </row>
        <row r="81">
          <cell r="AG81">
            <v>0.5</v>
          </cell>
          <cell r="AM81">
            <v>0.5</v>
          </cell>
        </row>
        <row r="82">
          <cell r="AG82">
            <v>0</v>
          </cell>
          <cell r="AM82">
            <v>0</v>
          </cell>
        </row>
        <row r="83">
          <cell r="AG83">
            <v>0.5</v>
          </cell>
          <cell r="AM83">
            <v>0.5</v>
          </cell>
        </row>
        <row r="84">
          <cell r="AG84">
            <v>0.5</v>
          </cell>
          <cell r="AM84">
            <v>0.5</v>
          </cell>
        </row>
        <row r="85">
          <cell r="AG85">
            <v>0.5</v>
          </cell>
          <cell r="AM85">
            <v>0.5</v>
          </cell>
        </row>
        <row r="86">
          <cell r="AG86">
            <v>0.85</v>
          </cell>
          <cell r="AM86">
            <v>0.15</v>
          </cell>
        </row>
        <row r="88">
          <cell r="AG88">
            <v>0.5</v>
          </cell>
          <cell r="AM88">
            <v>0.5</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489"/>
  <sheetViews>
    <sheetView tabSelected="1" topLeftCell="Q1" zoomScale="50" zoomScaleNormal="50" workbookViewId="0">
      <pane ySplit="5" topLeftCell="A17" activePane="bottomLeft" state="frozen"/>
      <selection pane="bottomLeft" activeCell="U90" sqref="U90"/>
    </sheetView>
  </sheetViews>
  <sheetFormatPr baseColWidth="10" defaultColWidth="0" defaultRowHeight="15" zeroHeight="1" x14ac:dyDescent="0.25"/>
  <cols>
    <col min="1" max="1" width="35.42578125" style="92" customWidth="1"/>
    <col min="2" max="2" width="17.85546875" style="92" customWidth="1"/>
    <col min="3" max="3" width="34.85546875" style="94" customWidth="1"/>
    <col min="4" max="4" width="76.28515625" style="92" customWidth="1"/>
    <col min="5" max="5" width="59.7109375" style="95" customWidth="1"/>
    <col min="6" max="6" width="22.140625" style="93" customWidth="1"/>
    <col min="7" max="7" width="84.42578125" style="92" customWidth="1"/>
    <col min="8" max="8" width="50.7109375" style="92" customWidth="1"/>
    <col min="9" max="9" width="16.85546875" style="92" customWidth="1"/>
    <col min="10" max="10" width="18.7109375" style="92" customWidth="1"/>
    <col min="11" max="11" width="112" style="92" customWidth="1"/>
    <col min="12" max="12" width="66.5703125" style="92" customWidth="1"/>
    <col min="13" max="13" width="37.140625" style="92" customWidth="1"/>
    <col min="14" max="14" width="17.7109375" style="92" customWidth="1"/>
    <col min="15" max="15" width="17" style="92" customWidth="1"/>
    <col min="16" max="16" width="101.42578125" style="92" customWidth="1"/>
    <col min="17" max="17" width="66.5703125" style="92" customWidth="1"/>
    <col min="18" max="18" width="37.140625" style="92" customWidth="1"/>
    <col min="19" max="19" width="18" style="92" customWidth="1"/>
    <col min="20" max="20" width="17" style="92" customWidth="1"/>
    <col min="21" max="21" width="114.28515625" style="92" customWidth="1"/>
    <col min="22" max="22" width="66.5703125" style="92" customWidth="1"/>
    <col min="23" max="23" width="37.140625" style="92" customWidth="1"/>
    <col min="24" max="24" width="15.7109375" style="92" customWidth="1"/>
    <col min="25" max="25" width="17.140625" style="92" customWidth="1"/>
    <col min="26" max="26" width="29.5703125" style="92" customWidth="1"/>
    <col min="27" max="27" width="6.28515625" style="2" customWidth="1"/>
    <col min="28" max="43" width="11.42578125" style="2" hidden="1"/>
    <col min="44" max="76" width="0" style="2" hidden="1"/>
    <col min="77" max="16384" width="11.42578125" style="2" hidden="1"/>
  </cols>
  <sheetData>
    <row r="1" spans="1:26" ht="48.75" customHeight="1" x14ac:dyDescent="0.25">
      <c r="A1" s="406"/>
      <c r="B1" s="406"/>
      <c r="C1" s="406"/>
      <c r="D1" s="396" t="s">
        <v>511</v>
      </c>
      <c r="E1" s="396"/>
      <c r="F1" s="396"/>
      <c r="G1" s="396"/>
      <c r="H1" s="396"/>
      <c r="I1" s="396"/>
      <c r="J1" s="396"/>
      <c r="K1" s="396"/>
      <c r="L1" s="396"/>
      <c r="M1" s="396"/>
      <c r="N1" s="396"/>
      <c r="O1" s="396"/>
      <c r="P1" s="396"/>
      <c r="Q1" s="396"/>
      <c r="R1" s="396"/>
      <c r="S1" s="396"/>
      <c r="T1" s="396"/>
      <c r="U1" s="396"/>
      <c r="V1" s="396"/>
      <c r="W1" s="396"/>
      <c r="X1" s="11"/>
      <c r="Y1" s="397" t="s">
        <v>512</v>
      </c>
      <c r="Z1" s="398"/>
    </row>
    <row r="2" spans="1:26" ht="48.75" customHeight="1" x14ac:dyDescent="0.25">
      <c r="A2" s="406"/>
      <c r="B2" s="406"/>
      <c r="C2" s="406"/>
      <c r="D2" s="399" t="s">
        <v>513</v>
      </c>
      <c r="E2" s="399"/>
      <c r="F2" s="399"/>
      <c r="G2" s="399"/>
      <c r="H2" s="399"/>
      <c r="I2" s="399"/>
      <c r="J2" s="399"/>
      <c r="K2" s="399"/>
      <c r="L2" s="399"/>
      <c r="M2" s="399"/>
      <c r="N2" s="399"/>
      <c r="O2" s="399"/>
      <c r="P2" s="399"/>
      <c r="Q2" s="399"/>
      <c r="R2" s="399"/>
      <c r="S2" s="399"/>
      <c r="T2" s="399"/>
      <c r="U2" s="399"/>
      <c r="V2" s="399"/>
      <c r="W2" s="399"/>
      <c r="X2" s="400"/>
      <c r="Y2" s="401" t="s">
        <v>514</v>
      </c>
      <c r="Z2" s="402"/>
    </row>
    <row r="3" spans="1:26" ht="48.75" customHeight="1" thickBot="1" x14ac:dyDescent="0.3">
      <c r="A3" s="407"/>
      <c r="B3" s="407"/>
      <c r="C3" s="407"/>
      <c r="D3" s="12"/>
      <c r="E3" s="12"/>
      <c r="F3" s="12"/>
      <c r="G3" s="12"/>
      <c r="H3" s="12"/>
      <c r="I3" s="12"/>
      <c r="J3" s="12"/>
      <c r="K3" s="12"/>
      <c r="L3" s="12"/>
      <c r="M3" s="12"/>
      <c r="N3" s="12"/>
      <c r="O3" s="12"/>
      <c r="P3" s="12"/>
      <c r="Q3" s="12"/>
      <c r="R3" s="12"/>
      <c r="S3" s="12"/>
      <c r="T3" s="12"/>
      <c r="U3" s="12"/>
      <c r="V3" s="12"/>
      <c r="W3" s="12"/>
      <c r="X3" s="12"/>
      <c r="Y3" s="403" t="s">
        <v>515</v>
      </c>
      <c r="Z3" s="404"/>
    </row>
    <row r="4" spans="1:26" ht="33" customHeight="1" thickBot="1" x14ac:dyDescent="0.3">
      <c r="A4" s="372" t="s">
        <v>214</v>
      </c>
      <c r="B4" s="374" t="s">
        <v>400</v>
      </c>
      <c r="C4" s="372" t="s">
        <v>215</v>
      </c>
      <c r="D4" s="372" t="s">
        <v>216</v>
      </c>
      <c r="E4" s="374" t="s">
        <v>88</v>
      </c>
      <c r="F4" s="374" t="s">
        <v>94</v>
      </c>
      <c r="G4" s="408" t="s">
        <v>217</v>
      </c>
      <c r="H4" s="409"/>
      <c r="I4" s="409"/>
      <c r="J4" s="409"/>
      <c r="K4" s="410"/>
      <c r="L4" s="408" t="s">
        <v>397</v>
      </c>
      <c r="M4" s="409"/>
      <c r="N4" s="409"/>
      <c r="O4" s="409"/>
      <c r="P4" s="410"/>
      <c r="Q4" s="408" t="s">
        <v>398</v>
      </c>
      <c r="R4" s="409"/>
      <c r="S4" s="409"/>
      <c r="T4" s="409"/>
      <c r="U4" s="410"/>
      <c r="V4" s="408" t="s">
        <v>399</v>
      </c>
      <c r="W4" s="409"/>
      <c r="X4" s="409"/>
      <c r="Y4" s="409"/>
      <c r="Z4" s="410"/>
    </row>
    <row r="5" spans="1:26" ht="66" customHeight="1" thickBot="1" x14ac:dyDescent="0.3">
      <c r="A5" s="373"/>
      <c r="B5" s="373"/>
      <c r="C5" s="373"/>
      <c r="D5" s="373"/>
      <c r="E5" s="375"/>
      <c r="F5" s="375"/>
      <c r="G5" s="13" t="s">
        <v>89</v>
      </c>
      <c r="H5" s="13" t="s">
        <v>223</v>
      </c>
      <c r="I5" s="14" t="s">
        <v>90</v>
      </c>
      <c r="J5" s="14" t="s">
        <v>91</v>
      </c>
      <c r="K5" s="13" t="s">
        <v>92</v>
      </c>
      <c r="L5" s="13" t="s">
        <v>89</v>
      </c>
      <c r="M5" s="13" t="s">
        <v>229</v>
      </c>
      <c r="N5" s="14" t="s">
        <v>90</v>
      </c>
      <c r="O5" s="14" t="s">
        <v>91</v>
      </c>
      <c r="P5" s="13" t="s">
        <v>92</v>
      </c>
      <c r="Q5" s="15" t="s">
        <v>89</v>
      </c>
      <c r="R5" s="15" t="s">
        <v>229</v>
      </c>
      <c r="S5" s="16" t="s">
        <v>90</v>
      </c>
      <c r="T5" s="16" t="s">
        <v>91</v>
      </c>
      <c r="U5" s="15" t="s">
        <v>92</v>
      </c>
      <c r="V5" s="15" t="s">
        <v>89</v>
      </c>
      <c r="W5" s="15" t="s">
        <v>229</v>
      </c>
      <c r="X5" s="16" t="s">
        <v>90</v>
      </c>
      <c r="Y5" s="16" t="s">
        <v>91</v>
      </c>
      <c r="Z5" s="15" t="s">
        <v>92</v>
      </c>
    </row>
    <row r="6" spans="1:26" s="169" customFormat="1" ht="143.25" customHeight="1" x14ac:dyDescent="0.3">
      <c r="A6" s="376" t="s">
        <v>213</v>
      </c>
      <c r="B6" s="386" t="s">
        <v>5</v>
      </c>
      <c r="C6" s="376" t="s">
        <v>4</v>
      </c>
      <c r="D6" s="377" t="s">
        <v>93</v>
      </c>
      <c r="E6" s="17" t="s">
        <v>413</v>
      </c>
      <c r="F6" s="18">
        <v>0.24</v>
      </c>
      <c r="G6" s="299" t="s">
        <v>418</v>
      </c>
      <c r="H6" s="300" t="s">
        <v>238</v>
      </c>
      <c r="I6" s="300">
        <v>0.22</v>
      </c>
      <c r="J6" s="300">
        <v>0.32</v>
      </c>
      <c r="K6" s="19" t="s">
        <v>658</v>
      </c>
      <c r="L6" s="17" t="s">
        <v>418</v>
      </c>
      <c r="M6" s="300" t="s">
        <v>238</v>
      </c>
      <c r="N6" s="300">
        <v>0.24360000000000001</v>
      </c>
      <c r="O6" s="300">
        <v>2.0000000000000001E-4</v>
      </c>
      <c r="P6" s="19" t="s">
        <v>752</v>
      </c>
      <c r="Q6" s="299" t="s">
        <v>418</v>
      </c>
      <c r="R6" s="300" t="s">
        <v>238</v>
      </c>
      <c r="S6" s="300">
        <v>0.25330000000000003</v>
      </c>
      <c r="T6" s="348">
        <v>0.42</v>
      </c>
      <c r="U6" s="19" t="s">
        <v>834</v>
      </c>
      <c r="V6" s="299" t="s">
        <v>418</v>
      </c>
      <c r="W6" s="300" t="s">
        <v>238</v>
      </c>
      <c r="X6" s="300">
        <v>0.28079999999999999</v>
      </c>
      <c r="Y6" s="300"/>
      <c r="Z6" s="20"/>
    </row>
    <row r="7" spans="1:26" s="169" customFormat="1" ht="58.5" customHeight="1" x14ac:dyDescent="0.3">
      <c r="A7" s="362"/>
      <c r="B7" s="387"/>
      <c r="C7" s="362"/>
      <c r="D7" s="361"/>
      <c r="E7" s="298" t="s">
        <v>414</v>
      </c>
      <c r="F7" s="21">
        <v>0.22</v>
      </c>
      <c r="G7" s="295" t="s">
        <v>232</v>
      </c>
      <c r="H7" s="296" t="s">
        <v>225</v>
      </c>
      <c r="I7" s="296">
        <v>0</v>
      </c>
      <c r="J7" s="296">
        <v>0</v>
      </c>
      <c r="K7" s="22" t="s">
        <v>548</v>
      </c>
      <c r="L7" s="298" t="s">
        <v>421</v>
      </c>
      <c r="M7" s="296" t="s">
        <v>238</v>
      </c>
      <c r="N7" s="296">
        <v>0</v>
      </c>
      <c r="O7" s="296">
        <v>0</v>
      </c>
      <c r="P7" s="22" t="s">
        <v>548</v>
      </c>
      <c r="Q7" s="295" t="s">
        <v>421</v>
      </c>
      <c r="R7" s="296" t="s">
        <v>238</v>
      </c>
      <c r="S7" s="296">
        <v>0</v>
      </c>
      <c r="T7" s="349">
        <v>0</v>
      </c>
      <c r="U7" s="38" t="s">
        <v>674</v>
      </c>
      <c r="V7" s="295" t="s">
        <v>421</v>
      </c>
      <c r="W7" s="296" t="s">
        <v>238</v>
      </c>
      <c r="X7" s="296">
        <v>1</v>
      </c>
      <c r="Y7" s="296"/>
      <c r="Z7" s="23"/>
    </row>
    <row r="8" spans="1:26" s="169" customFormat="1" ht="58.5" customHeight="1" x14ac:dyDescent="0.3">
      <c r="A8" s="362"/>
      <c r="B8" s="387"/>
      <c r="C8" s="362"/>
      <c r="D8" s="361"/>
      <c r="E8" s="298" t="s">
        <v>415</v>
      </c>
      <c r="F8" s="21">
        <v>0.22</v>
      </c>
      <c r="G8" s="295" t="s">
        <v>418</v>
      </c>
      <c r="H8" s="296" t="s">
        <v>238</v>
      </c>
      <c r="I8" s="296">
        <v>0</v>
      </c>
      <c r="J8" s="296">
        <v>0</v>
      </c>
      <c r="K8" s="22" t="s">
        <v>548</v>
      </c>
      <c r="L8" s="298" t="s">
        <v>418</v>
      </c>
      <c r="M8" s="296" t="s">
        <v>238</v>
      </c>
      <c r="N8" s="296">
        <v>0</v>
      </c>
      <c r="O8" s="296">
        <v>0</v>
      </c>
      <c r="P8" s="22" t="s">
        <v>548</v>
      </c>
      <c r="Q8" s="295" t="s">
        <v>418</v>
      </c>
      <c r="R8" s="296" t="s">
        <v>238</v>
      </c>
      <c r="S8" s="296">
        <v>0</v>
      </c>
      <c r="T8" s="349">
        <v>0</v>
      </c>
      <c r="U8" s="38" t="s">
        <v>833</v>
      </c>
      <c r="V8" s="295" t="s">
        <v>418</v>
      </c>
      <c r="W8" s="296" t="s">
        <v>238</v>
      </c>
      <c r="X8" s="296">
        <v>1</v>
      </c>
      <c r="Y8" s="296"/>
      <c r="Z8" s="23"/>
    </row>
    <row r="9" spans="1:26" s="169" customFormat="1" ht="58.5" customHeight="1" x14ac:dyDescent="0.3">
      <c r="A9" s="362"/>
      <c r="B9" s="387"/>
      <c r="C9" s="362"/>
      <c r="D9" s="361"/>
      <c r="E9" s="298" t="s">
        <v>416</v>
      </c>
      <c r="F9" s="21">
        <v>0.22</v>
      </c>
      <c r="G9" s="295" t="s">
        <v>419</v>
      </c>
      <c r="H9" s="296" t="s">
        <v>238</v>
      </c>
      <c r="I9" s="296">
        <v>5.0000000000000001E-4</v>
      </c>
      <c r="J9" s="296">
        <v>0.02</v>
      </c>
      <c r="K9" s="22" t="s">
        <v>659</v>
      </c>
      <c r="L9" s="298" t="s">
        <v>419</v>
      </c>
      <c r="M9" s="296" t="s">
        <v>238</v>
      </c>
      <c r="N9" s="296">
        <v>0.33</v>
      </c>
      <c r="O9" s="296">
        <v>0.33</v>
      </c>
      <c r="P9" s="303" t="s">
        <v>753</v>
      </c>
      <c r="Q9" s="295" t="s">
        <v>419</v>
      </c>
      <c r="R9" s="296" t="s">
        <v>238</v>
      </c>
      <c r="S9" s="296">
        <v>0.33</v>
      </c>
      <c r="T9" s="349">
        <v>0.15</v>
      </c>
      <c r="U9" s="53" t="s">
        <v>837</v>
      </c>
      <c r="V9" s="295" t="s">
        <v>419</v>
      </c>
      <c r="W9" s="296" t="s">
        <v>238</v>
      </c>
      <c r="X9" s="296">
        <v>0.34</v>
      </c>
      <c r="Y9" s="296"/>
      <c r="Z9" s="25"/>
    </row>
    <row r="10" spans="1:26" s="169" customFormat="1" ht="267" customHeight="1" thickBot="1" x14ac:dyDescent="0.35">
      <c r="A10" s="368"/>
      <c r="B10" s="388"/>
      <c r="C10" s="368"/>
      <c r="D10" s="367"/>
      <c r="E10" s="26" t="s">
        <v>417</v>
      </c>
      <c r="F10" s="27">
        <v>0.1</v>
      </c>
      <c r="G10" s="297" t="s">
        <v>422</v>
      </c>
      <c r="H10" s="301" t="s">
        <v>238</v>
      </c>
      <c r="I10" s="301">
        <v>1.9599999999999999E-2</v>
      </c>
      <c r="J10" s="301">
        <v>0.10050000000000001</v>
      </c>
      <c r="K10" s="29" t="s">
        <v>660</v>
      </c>
      <c r="L10" s="26" t="s">
        <v>420</v>
      </c>
      <c r="M10" s="301" t="s">
        <v>238</v>
      </c>
      <c r="N10" s="301">
        <v>0.02</v>
      </c>
      <c r="O10" s="302">
        <v>2.0799999999999999E-2</v>
      </c>
      <c r="P10" s="351" t="s">
        <v>835</v>
      </c>
      <c r="Q10" s="297" t="s">
        <v>420</v>
      </c>
      <c r="R10" s="301" t="s">
        <v>238</v>
      </c>
      <c r="S10" s="301">
        <v>0.02</v>
      </c>
      <c r="T10" s="350">
        <v>0.02</v>
      </c>
      <c r="U10" s="26" t="s">
        <v>836</v>
      </c>
      <c r="V10" s="297" t="s">
        <v>420</v>
      </c>
      <c r="W10" s="301" t="s">
        <v>238</v>
      </c>
      <c r="X10" s="301">
        <v>0.94</v>
      </c>
      <c r="Y10" s="301"/>
      <c r="Z10" s="30"/>
    </row>
    <row r="11" spans="1:26" ht="105" customHeight="1" x14ac:dyDescent="0.25">
      <c r="A11" s="360" t="s">
        <v>218</v>
      </c>
      <c r="B11" s="357" t="s">
        <v>394</v>
      </c>
      <c r="C11" s="376" t="s">
        <v>7</v>
      </c>
      <c r="D11" s="376" t="s">
        <v>629</v>
      </c>
      <c r="E11" s="241" t="s">
        <v>373</v>
      </c>
      <c r="F11" s="389">
        <v>1</v>
      </c>
      <c r="G11" s="31" t="s">
        <v>374</v>
      </c>
      <c r="H11" s="247" t="s">
        <v>5</v>
      </c>
      <c r="I11" s="136">
        <v>0.4</v>
      </c>
      <c r="J11" s="136">
        <v>0.4</v>
      </c>
      <c r="K11" s="19" t="s">
        <v>646</v>
      </c>
      <c r="L11" s="31" t="s">
        <v>375</v>
      </c>
      <c r="M11" s="31" t="s">
        <v>5</v>
      </c>
      <c r="N11" s="32">
        <v>0.2</v>
      </c>
      <c r="O11" s="32">
        <v>0.2</v>
      </c>
      <c r="P11" s="31" t="s">
        <v>678</v>
      </c>
      <c r="Q11" s="31" t="s">
        <v>376</v>
      </c>
      <c r="R11" s="31" t="s">
        <v>5</v>
      </c>
      <c r="S11" s="32">
        <v>0.2</v>
      </c>
      <c r="T11" s="32">
        <v>0.2</v>
      </c>
      <c r="U11" s="159" t="s">
        <v>757</v>
      </c>
      <c r="V11" s="31" t="s">
        <v>377</v>
      </c>
      <c r="W11" s="247" t="s">
        <v>5</v>
      </c>
      <c r="X11" s="32">
        <v>0.2</v>
      </c>
      <c r="Y11" s="32"/>
      <c r="Z11" s="33"/>
    </row>
    <row r="12" spans="1:26" ht="124.5" customHeight="1" x14ac:dyDescent="0.25">
      <c r="A12" s="361"/>
      <c r="B12" s="357"/>
      <c r="C12" s="362"/>
      <c r="D12" s="362"/>
      <c r="E12" s="231" t="s">
        <v>372</v>
      </c>
      <c r="F12" s="405"/>
      <c r="G12" s="71" t="s">
        <v>619</v>
      </c>
      <c r="H12" s="248" t="s">
        <v>5</v>
      </c>
      <c r="I12" s="235">
        <v>0.4</v>
      </c>
      <c r="J12" s="235">
        <v>0.4</v>
      </c>
      <c r="K12" s="22" t="s">
        <v>620</v>
      </c>
      <c r="L12" s="238" t="s">
        <v>378</v>
      </c>
      <c r="M12" s="238" t="s">
        <v>5</v>
      </c>
      <c r="N12" s="239">
        <v>0.2</v>
      </c>
      <c r="O12" s="258">
        <v>0.2</v>
      </c>
      <c r="P12" s="257" t="s">
        <v>679</v>
      </c>
      <c r="Q12" s="69" t="s">
        <v>379</v>
      </c>
      <c r="R12" s="248" t="s">
        <v>5</v>
      </c>
      <c r="S12" s="235">
        <v>0.2</v>
      </c>
      <c r="T12" s="320">
        <v>0.2</v>
      </c>
      <c r="U12" s="321" t="s">
        <v>758</v>
      </c>
      <c r="V12" s="69" t="s">
        <v>379</v>
      </c>
      <c r="W12" s="248" t="s">
        <v>5</v>
      </c>
      <c r="X12" s="235">
        <v>0.2</v>
      </c>
      <c r="Y12" s="239"/>
      <c r="Z12" s="38"/>
    </row>
    <row r="13" spans="1:26" ht="78.75" customHeight="1" x14ac:dyDescent="0.25">
      <c r="A13" s="361"/>
      <c r="B13" s="357"/>
      <c r="C13" s="362"/>
      <c r="D13" s="38" t="s">
        <v>9</v>
      </c>
      <c r="E13" s="39" t="s">
        <v>10</v>
      </c>
      <c r="F13" s="3">
        <v>0</v>
      </c>
      <c r="G13" s="4" t="s">
        <v>380</v>
      </c>
      <c r="H13" s="40" t="s">
        <v>225</v>
      </c>
      <c r="I13" s="3">
        <v>0</v>
      </c>
      <c r="J13" s="3">
        <v>0</v>
      </c>
      <c r="K13" s="3" t="s">
        <v>225</v>
      </c>
      <c r="L13" s="4" t="s">
        <v>381</v>
      </c>
      <c r="M13" s="40" t="s">
        <v>225</v>
      </c>
      <c r="N13" s="3">
        <v>0</v>
      </c>
      <c r="O13" s="3">
        <v>0</v>
      </c>
      <c r="P13" s="4" t="s">
        <v>381</v>
      </c>
      <c r="Q13" s="4" t="s">
        <v>381</v>
      </c>
      <c r="R13" s="40" t="s">
        <v>225</v>
      </c>
      <c r="S13" s="3">
        <v>0</v>
      </c>
      <c r="T13" s="3">
        <v>0</v>
      </c>
      <c r="U13" s="434" t="s">
        <v>382</v>
      </c>
      <c r="V13" s="4" t="s">
        <v>383</v>
      </c>
      <c r="W13" s="40" t="s">
        <v>225</v>
      </c>
      <c r="X13" s="3">
        <v>0</v>
      </c>
      <c r="Y13" s="3"/>
      <c r="Z13" s="41"/>
    </row>
    <row r="14" spans="1:26" ht="78.75" customHeight="1" x14ac:dyDescent="0.25">
      <c r="A14" s="361"/>
      <c r="B14" s="357"/>
      <c r="C14" s="362"/>
      <c r="D14" s="38" t="s">
        <v>11</v>
      </c>
      <c r="E14" s="39" t="s">
        <v>384</v>
      </c>
      <c r="F14" s="3">
        <v>0</v>
      </c>
      <c r="G14" s="39" t="s">
        <v>385</v>
      </c>
      <c r="H14" s="40" t="s">
        <v>225</v>
      </c>
      <c r="I14" s="3">
        <v>0</v>
      </c>
      <c r="J14" s="3">
        <v>0</v>
      </c>
      <c r="K14" s="40" t="s">
        <v>225</v>
      </c>
      <c r="L14" s="39" t="s">
        <v>386</v>
      </c>
      <c r="M14" s="40" t="s">
        <v>225</v>
      </c>
      <c r="N14" s="3">
        <v>0</v>
      </c>
      <c r="O14" s="3">
        <v>0</v>
      </c>
      <c r="P14" s="39" t="s">
        <v>386</v>
      </c>
      <c r="Q14" s="39" t="s">
        <v>386</v>
      </c>
      <c r="R14" s="40" t="s">
        <v>225</v>
      </c>
      <c r="S14" s="3">
        <v>0</v>
      </c>
      <c r="T14" s="3">
        <v>0</v>
      </c>
      <c r="U14" s="434" t="s">
        <v>387</v>
      </c>
      <c r="V14" s="39" t="s">
        <v>388</v>
      </c>
      <c r="W14" s="40" t="s">
        <v>225</v>
      </c>
      <c r="X14" s="3">
        <v>0</v>
      </c>
      <c r="Y14" s="3"/>
      <c r="Z14" s="41"/>
    </row>
    <row r="15" spans="1:26" ht="78.75" customHeight="1" thickBot="1" x14ac:dyDescent="0.3">
      <c r="A15" s="361"/>
      <c r="B15" s="357"/>
      <c r="C15" s="368"/>
      <c r="D15" s="151" t="s">
        <v>12</v>
      </c>
      <c r="E15" s="152" t="s">
        <v>389</v>
      </c>
      <c r="F15" s="153">
        <v>0</v>
      </c>
      <c r="G15" s="152" t="s">
        <v>390</v>
      </c>
      <c r="H15" s="154" t="s">
        <v>225</v>
      </c>
      <c r="I15" s="153">
        <v>0</v>
      </c>
      <c r="J15" s="153">
        <v>0</v>
      </c>
      <c r="K15" s="154" t="s">
        <v>225</v>
      </c>
      <c r="L15" s="152" t="s">
        <v>391</v>
      </c>
      <c r="M15" s="154" t="s">
        <v>225</v>
      </c>
      <c r="N15" s="153">
        <v>0</v>
      </c>
      <c r="O15" s="153">
        <v>0</v>
      </c>
      <c r="P15" s="152" t="s">
        <v>391</v>
      </c>
      <c r="Q15" s="152" t="s">
        <v>391</v>
      </c>
      <c r="R15" s="154" t="s">
        <v>225</v>
      </c>
      <c r="S15" s="153">
        <v>0</v>
      </c>
      <c r="T15" s="153">
        <v>0</v>
      </c>
      <c r="U15" s="435" t="s">
        <v>392</v>
      </c>
      <c r="V15" s="152" t="s">
        <v>393</v>
      </c>
      <c r="W15" s="154" t="s">
        <v>225</v>
      </c>
      <c r="X15" s="153">
        <v>0</v>
      </c>
      <c r="Y15" s="153"/>
      <c r="Z15" s="155"/>
    </row>
    <row r="16" spans="1:26" ht="250.5" customHeight="1" x14ac:dyDescent="0.3">
      <c r="A16" s="361"/>
      <c r="B16" s="357"/>
      <c r="C16" s="359" t="s">
        <v>13</v>
      </c>
      <c r="D16" s="355" t="s">
        <v>93</v>
      </c>
      <c r="E16" s="233" t="s">
        <v>446</v>
      </c>
      <c r="F16" s="246">
        <v>0.2</v>
      </c>
      <c r="G16" s="234" t="s">
        <v>666</v>
      </c>
      <c r="H16" s="229" t="s">
        <v>234</v>
      </c>
      <c r="I16" s="48">
        <v>0.1</v>
      </c>
      <c r="J16" s="48">
        <v>0.05</v>
      </c>
      <c r="K16" s="89" t="s">
        <v>552</v>
      </c>
      <c r="L16" s="150" t="s">
        <v>363</v>
      </c>
      <c r="M16" s="229" t="s">
        <v>14</v>
      </c>
      <c r="N16" s="246">
        <v>0.3</v>
      </c>
      <c r="O16" s="259">
        <v>0.35</v>
      </c>
      <c r="P16" s="89" t="s">
        <v>680</v>
      </c>
      <c r="Q16" s="150" t="s">
        <v>361</v>
      </c>
      <c r="R16" s="229" t="s">
        <v>14</v>
      </c>
      <c r="S16" s="246">
        <v>0.3</v>
      </c>
      <c r="T16" s="49">
        <v>0.3</v>
      </c>
      <c r="U16" s="338" t="s">
        <v>759</v>
      </c>
      <c r="V16" s="135" t="s">
        <v>365</v>
      </c>
      <c r="W16" s="229" t="s">
        <v>14</v>
      </c>
      <c r="X16" s="246">
        <v>0.3</v>
      </c>
      <c r="Y16" s="49"/>
      <c r="Z16" s="91"/>
    </row>
    <row r="17" spans="1:26" ht="293.25" customHeight="1" x14ac:dyDescent="0.3">
      <c r="A17" s="361"/>
      <c r="B17" s="357"/>
      <c r="C17" s="359"/>
      <c r="D17" s="355"/>
      <c r="E17" s="231" t="s">
        <v>359</v>
      </c>
      <c r="F17" s="235">
        <v>0.2</v>
      </c>
      <c r="G17" s="231" t="s">
        <v>370</v>
      </c>
      <c r="H17" s="230" t="s">
        <v>362</v>
      </c>
      <c r="I17" s="43">
        <v>0.1</v>
      </c>
      <c r="J17" s="43">
        <v>0.05</v>
      </c>
      <c r="K17" s="22" t="s">
        <v>553</v>
      </c>
      <c r="L17" s="44" t="s">
        <v>364</v>
      </c>
      <c r="M17" s="230" t="s">
        <v>14</v>
      </c>
      <c r="N17" s="235">
        <v>0.3</v>
      </c>
      <c r="O17" s="262">
        <v>0.35</v>
      </c>
      <c r="P17" s="22" t="s">
        <v>681</v>
      </c>
      <c r="Q17" s="244" t="s">
        <v>364</v>
      </c>
      <c r="R17" s="230" t="s">
        <v>14</v>
      </c>
      <c r="S17" s="235">
        <v>0.3</v>
      </c>
      <c r="T17" s="328">
        <v>0.3</v>
      </c>
      <c r="U17" s="329" t="s">
        <v>759</v>
      </c>
      <c r="V17" s="244" t="s">
        <v>364</v>
      </c>
      <c r="W17" s="230" t="s">
        <v>14</v>
      </c>
      <c r="X17" s="235">
        <v>0.3</v>
      </c>
      <c r="Y17" s="239"/>
      <c r="Z17" s="23"/>
    </row>
    <row r="18" spans="1:26" ht="81" customHeight="1" x14ac:dyDescent="0.3">
      <c r="A18" s="361"/>
      <c r="B18" s="357"/>
      <c r="C18" s="359"/>
      <c r="D18" s="355"/>
      <c r="E18" s="231" t="s">
        <v>360</v>
      </c>
      <c r="F18" s="235">
        <v>0.2</v>
      </c>
      <c r="G18" s="231" t="s">
        <v>366</v>
      </c>
      <c r="H18" s="230" t="s">
        <v>224</v>
      </c>
      <c r="I18" s="43">
        <v>0.1</v>
      </c>
      <c r="J18" s="43">
        <v>0.1</v>
      </c>
      <c r="K18" s="22" t="s">
        <v>554</v>
      </c>
      <c r="L18" s="44" t="s">
        <v>367</v>
      </c>
      <c r="M18" s="230" t="s">
        <v>682</v>
      </c>
      <c r="N18" s="262">
        <v>0.3</v>
      </c>
      <c r="O18" s="262">
        <v>0.3</v>
      </c>
      <c r="P18" s="22" t="s">
        <v>683</v>
      </c>
      <c r="Q18" s="244" t="s">
        <v>368</v>
      </c>
      <c r="R18" s="230" t="s">
        <v>27</v>
      </c>
      <c r="S18" s="235">
        <v>0.3</v>
      </c>
      <c r="T18" s="322">
        <v>0.15</v>
      </c>
      <c r="U18" s="327" t="s">
        <v>760</v>
      </c>
      <c r="V18" s="244" t="s">
        <v>369</v>
      </c>
      <c r="W18" s="230" t="s">
        <v>27</v>
      </c>
      <c r="X18" s="45">
        <v>0.3</v>
      </c>
      <c r="Y18" s="239"/>
      <c r="Z18" s="25"/>
    </row>
    <row r="19" spans="1:26" ht="183" customHeight="1" x14ac:dyDescent="0.3">
      <c r="A19" s="361"/>
      <c r="B19" s="357"/>
      <c r="C19" s="359"/>
      <c r="D19" s="355"/>
      <c r="E19" s="231" t="s">
        <v>219</v>
      </c>
      <c r="F19" s="235">
        <v>0.2</v>
      </c>
      <c r="G19" s="231" t="s">
        <v>221</v>
      </c>
      <c r="H19" s="230" t="s">
        <v>14</v>
      </c>
      <c r="I19" s="43">
        <v>0.2</v>
      </c>
      <c r="J19" s="43">
        <v>0.2</v>
      </c>
      <c r="K19" s="22" t="s">
        <v>555</v>
      </c>
      <c r="L19" s="244" t="s">
        <v>371</v>
      </c>
      <c r="M19" s="230" t="s">
        <v>14</v>
      </c>
      <c r="N19" s="43">
        <v>0.2</v>
      </c>
      <c r="O19" s="43">
        <v>0.2</v>
      </c>
      <c r="P19" s="22" t="s">
        <v>684</v>
      </c>
      <c r="Q19" s="244" t="s">
        <v>371</v>
      </c>
      <c r="R19" s="230" t="s">
        <v>14</v>
      </c>
      <c r="S19" s="235">
        <v>0.3</v>
      </c>
      <c r="T19" s="322">
        <v>0.3</v>
      </c>
      <c r="U19" s="327" t="s">
        <v>763</v>
      </c>
      <c r="V19" s="244" t="s">
        <v>371</v>
      </c>
      <c r="W19" s="230" t="s">
        <v>14</v>
      </c>
      <c r="X19" s="43">
        <v>0.3</v>
      </c>
      <c r="Y19" s="239"/>
      <c r="Z19" s="25"/>
    </row>
    <row r="20" spans="1:26" ht="175.5" customHeight="1" thickBot="1" x14ac:dyDescent="0.35">
      <c r="A20" s="361"/>
      <c r="B20" s="357"/>
      <c r="C20" s="359"/>
      <c r="D20" s="355"/>
      <c r="E20" s="232" t="s">
        <v>220</v>
      </c>
      <c r="F20" s="34">
        <v>0.2</v>
      </c>
      <c r="G20" s="232" t="s">
        <v>222</v>
      </c>
      <c r="H20" s="137" t="s">
        <v>14</v>
      </c>
      <c r="I20" s="156">
        <v>0.2</v>
      </c>
      <c r="J20" s="156">
        <v>0.2</v>
      </c>
      <c r="K20" s="35" t="s">
        <v>556</v>
      </c>
      <c r="L20" s="134" t="s">
        <v>222</v>
      </c>
      <c r="M20" s="157" t="s">
        <v>14</v>
      </c>
      <c r="N20" s="34">
        <v>0.35</v>
      </c>
      <c r="O20" s="34">
        <v>0.35</v>
      </c>
      <c r="P20" s="35" t="s">
        <v>685</v>
      </c>
      <c r="Q20" s="134" t="s">
        <v>222</v>
      </c>
      <c r="R20" s="157" t="s">
        <v>14</v>
      </c>
      <c r="S20" s="156">
        <v>0.35</v>
      </c>
      <c r="T20" s="34">
        <v>0.35</v>
      </c>
      <c r="U20" s="36" t="s">
        <v>761</v>
      </c>
      <c r="V20" s="134" t="s">
        <v>222</v>
      </c>
      <c r="W20" s="157" t="s">
        <v>14</v>
      </c>
      <c r="X20" s="156">
        <v>0.1</v>
      </c>
      <c r="Y20" s="37"/>
      <c r="Z20" s="158"/>
    </row>
    <row r="21" spans="1:26" ht="92.25" customHeight="1" x14ac:dyDescent="0.3">
      <c r="A21" s="361"/>
      <c r="B21" s="357"/>
      <c r="C21" s="377" t="s">
        <v>15</v>
      </c>
      <c r="D21" s="17" t="s">
        <v>16</v>
      </c>
      <c r="E21" s="241" t="s">
        <v>423</v>
      </c>
      <c r="F21" s="136">
        <v>1</v>
      </c>
      <c r="G21" s="241" t="s">
        <v>232</v>
      </c>
      <c r="H21" s="242" t="s">
        <v>225</v>
      </c>
      <c r="I21" s="42">
        <v>0</v>
      </c>
      <c r="J21" s="42">
        <v>0</v>
      </c>
      <c r="K21" s="242" t="s">
        <v>225</v>
      </c>
      <c r="L21" s="17" t="s">
        <v>232</v>
      </c>
      <c r="M21" s="242" t="s">
        <v>225</v>
      </c>
      <c r="N21" s="42">
        <v>0</v>
      </c>
      <c r="O21" s="42">
        <v>0</v>
      </c>
      <c r="P21" s="31" t="s">
        <v>674</v>
      </c>
      <c r="Q21" s="159" t="s">
        <v>232</v>
      </c>
      <c r="R21" s="247" t="s">
        <v>225</v>
      </c>
      <c r="S21" s="32">
        <v>0</v>
      </c>
      <c r="T21" s="32">
        <v>0</v>
      </c>
      <c r="U21" s="339" t="s">
        <v>674</v>
      </c>
      <c r="V21" s="17" t="s">
        <v>423</v>
      </c>
      <c r="W21" s="160" t="s">
        <v>40</v>
      </c>
      <c r="X21" s="136">
        <v>1</v>
      </c>
      <c r="Y21" s="32"/>
      <c r="Z21" s="161"/>
    </row>
    <row r="22" spans="1:26" ht="349.5" customHeight="1" x14ac:dyDescent="0.3">
      <c r="A22" s="361"/>
      <c r="B22" s="357"/>
      <c r="C22" s="361"/>
      <c r="D22" s="361" t="s">
        <v>17</v>
      </c>
      <c r="E22" s="231" t="s">
        <v>424</v>
      </c>
      <c r="F22" s="235">
        <v>0.25</v>
      </c>
      <c r="G22" s="231" t="s">
        <v>232</v>
      </c>
      <c r="H22" s="230" t="s">
        <v>225</v>
      </c>
      <c r="I22" s="43">
        <v>0</v>
      </c>
      <c r="J22" s="235">
        <v>0</v>
      </c>
      <c r="K22" s="230" t="s">
        <v>225</v>
      </c>
      <c r="L22" s="231" t="s">
        <v>232</v>
      </c>
      <c r="M22" s="230" t="s">
        <v>225</v>
      </c>
      <c r="N22" s="43">
        <v>0</v>
      </c>
      <c r="O22" s="43">
        <v>0</v>
      </c>
      <c r="P22" s="267" t="s">
        <v>674</v>
      </c>
      <c r="Q22" s="231" t="s">
        <v>424</v>
      </c>
      <c r="R22" s="230" t="s">
        <v>227</v>
      </c>
      <c r="S22" s="51">
        <v>1</v>
      </c>
      <c r="T22" s="51">
        <v>1</v>
      </c>
      <c r="U22" s="88" t="s">
        <v>762</v>
      </c>
      <c r="V22" s="231" t="s">
        <v>232</v>
      </c>
      <c r="W22" s="230" t="s">
        <v>225</v>
      </c>
      <c r="X22" s="43">
        <v>0</v>
      </c>
      <c r="Y22" s="43"/>
      <c r="Z22" s="23"/>
    </row>
    <row r="23" spans="1:26" ht="92.25" customHeight="1" x14ac:dyDescent="0.3">
      <c r="A23" s="361"/>
      <c r="B23" s="357"/>
      <c r="C23" s="361"/>
      <c r="D23" s="361"/>
      <c r="E23" s="231" t="s">
        <v>425</v>
      </c>
      <c r="F23" s="235">
        <v>0.25</v>
      </c>
      <c r="G23" s="231" t="s">
        <v>232</v>
      </c>
      <c r="H23" s="248" t="s">
        <v>225</v>
      </c>
      <c r="I23" s="235">
        <v>0</v>
      </c>
      <c r="J23" s="235">
        <v>0</v>
      </c>
      <c r="K23" s="230" t="s">
        <v>225</v>
      </c>
      <c r="L23" s="52" t="s">
        <v>232</v>
      </c>
      <c r="M23" s="248" t="s">
        <v>225</v>
      </c>
      <c r="N23" s="235">
        <v>0</v>
      </c>
      <c r="O23" s="268">
        <v>0</v>
      </c>
      <c r="P23" s="269" t="s">
        <v>674</v>
      </c>
      <c r="Q23" s="238" t="s">
        <v>232</v>
      </c>
      <c r="R23" s="248" t="s">
        <v>225</v>
      </c>
      <c r="S23" s="43">
        <v>0</v>
      </c>
      <c r="T23" s="43">
        <v>0</v>
      </c>
      <c r="U23" s="38" t="s">
        <v>674</v>
      </c>
      <c r="V23" s="238" t="s">
        <v>426</v>
      </c>
      <c r="W23" s="248" t="s">
        <v>227</v>
      </c>
      <c r="X23" s="43">
        <v>1</v>
      </c>
      <c r="Y23" s="239"/>
      <c r="Z23" s="23"/>
    </row>
    <row r="24" spans="1:26" ht="127.5" customHeight="1" x14ac:dyDescent="0.3">
      <c r="A24" s="361"/>
      <c r="B24" s="357"/>
      <c r="C24" s="361"/>
      <c r="D24" s="361"/>
      <c r="E24" s="231" t="s">
        <v>427</v>
      </c>
      <c r="F24" s="235">
        <v>0.25</v>
      </c>
      <c r="G24" s="231" t="s">
        <v>232</v>
      </c>
      <c r="H24" s="248" t="s">
        <v>225</v>
      </c>
      <c r="I24" s="235">
        <v>0</v>
      </c>
      <c r="J24" s="235">
        <v>0</v>
      </c>
      <c r="K24" s="230" t="s">
        <v>225</v>
      </c>
      <c r="L24" s="52" t="s">
        <v>232</v>
      </c>
      <c r="M24" s="248" t="s">
        <v>225</v>
      </c>
      <c r="N24" s="235">
        <v>0</v>
      </c>
      <c r="O24" s="268">
        <v>0</v>
      </c>
      <c r="P24" s="269" t="s">
        <v>674</v>
      </c>
      <c r="Q24" s="238" t="s">
        <v>232</v>
      </c>
      <c r="R24" s="248" t="s">
        <v>225</v>
      </c>
      <c r="S24" s="43">
        <v>0</v>
      </c>
      <c r="T24" s="43">
        <v>0</v>
      </c>
      <c r="U24" s="38" t="s">
        <v>674</v>
      </c>
      <c r="V24" s="231" t="s">
        <v>427</v>
      </c>
      <c r="W24" s="248" t="s">
        <v>428</v>
      </c>
      <c r="X24" s="43">
        <v>1</v>
      </c>
      <c r="Y24" s="239"/>
      <c r="Z24" s="23"/>
    </row>
    <row r="25" spans="1:26" ht="110.25" customHeight="1" x14ac:dyDescent="0.3">
      <c r="A25" s="361"/>
      <c r="B25" s="357"/>
      <c r="C25" s="361"/>
      <c r="D25" s="361"/>
      <c r="E25" s="231" t="s">
        <v>429</v>
      </c>
      <c r="F25" s="235">
        <v>0.25</v>
      </c>
      <c r="G25" s="231" t="s">
        <v>232</v>
      </c>
      <c r="H25" s="248" t="s">
        <v>225</v>
      </c>
      <c r="I25" s="235">
        <v>0</v>
      </c>
      <c r="J25" s="235">
        <v>0</v>
      </c>
      <c r="K25" s="230" t="s">
        <v>225</v>
      </c>
      <c r="L25" s="52" t="s">
        <v>232</v>
      </c>
      <c r="M25" s="248" t="s">
        <v>225</v>
      </c>
      <c r="N25" s="235">
        <v>0</v>
      </c>
      <c r="O25" s="268">
        <v>0</v>
      </c>
      <c r="P25" s="269" t="s">
        <v>674</v>
      </c>
      <c r="Q25" s="238" t="s">
        <v>232</v>
      </c>
      <c r="R25" s="248" t="s">
        <v>225</v>
      </c>
      <c r="S25" s="43">
        <v>0</v>
      </c>
      <c r="T25" s="43">
        <v>0</v>
      </c>
      <c r="U25" s="38" t="s">
        <v>674</v>
      </c>
      <c r="V25" s="231" t="s">
        <v>429</v>
      </c>
      <c r="W25" s="248" t="s">
        <v>430</v>
      </c>
      <c r="X25" s="43">
        <v>1</v>
      </c>
      <c r="Y25" s="239"/>
      <c r="Z25" s="23"/>
    </row>
    <row r="26" spans="1:26" ht="81.75" customHeight="1" x14ac:dyDescent="0.3">
      <c r="A26" s="361"/>
      <c r="B26" s="357"/>
      <c r="C26" s="361"/>
      <c r="D26" s="361" t="s">
        <v>18</v>
      </c>
      <c r="E26" s="231" t="s">
        <v>431</v>
      </c>
      <c r="F26" s="235">
        <v>0.33</v>
      </c>
      <c r="G26" s="231" t="s">
        <v>232</v>
      </c>
      <c r="H26" s="248" t="s">
        <v>225</v>
      </c>
      <c r="I26" s="235">
        <v>0</v>
      </c>
      <c r="J26" s="235">
        <v>0</v>
      </c>
      <c r="K26" s="230"/>
      <c r="L26" s="52" t="s">
        <v>232</v>
      </c>
      <c r="M26" s="248" t="s">
        <v>225</v>
      </c>
      <c r="N26" s="235">
        <v>0</v>
      </c>
      <c r="O26" s="268">
        <v>0</v>
      </c>
      <c r="P26" s="269" t="s">
        <v>674</v>
      </c>
      <c r="Q26" s="52" t="s">
        <v>232</v>
      </c>
      <c r="R26" s="248" t="s">
        <v>225</v>
      </c>
      <c r="S26" s="235">
        <v>0</v>
      </c>
      <c r="T26" s="43">
        <v>0</v>
      </c>
      <c r="U26" s="38" t="s">
        <v>674</v>
      </c>
      <c r="V26" s="22" t="s">
        <v>432</v>
      </c>
      <c r="W26" s="235" t="s">
        <v>27</v>
      </c>
      <c r="X26" s="43">
        <v>1</v>
      </c>
      <c r="Y26" s="239"/>
      <c r="Z26" s="23"/>
    </row>
    <row r="27" spans="1:26" ht="76.5" customHeight="1" x14ac:dyDescent="0.3">
      <c r="A27" s="361"/>
      <c r="B27" s="357"/>
      <c r="C27" s="361"/>
      <c r="D27" s="361"/>
      <c r="E27" s="231" t="s">
        <v>432</v>
      </c>
      <c r="F27" s="235">
        <v>0.33</v>
      </c>
      <c r="G27" s="231" t="s">
        <v>232</v>
      </c>
      <c r="H27" s="248" t="s">
        <v>225</v>
      </c>
      <c r="I27" s="235">
        <v>0</v>
      </c>
      <c r="J27" s="235">
        <v>0</v>
      </c>
      <c r="K27" s="230"/>
      <c r="L27" s="52" t="s">
        <v>232</v>
      </c>
      <c r="M27" s="248" t="s">
        <v>225</v>
      </c>
      <c r="N27" s="235">
        <v>0</v>
      </c>
      <c r="O27" s="268">
        <v>0</v>
      </c>
      <c r="P27" s="278" t="s">
        <v>674</v>
      </c>
      <c r="Q27" s="52" t="s">
        <v>232</v>
      </c>
      <c r="R27" s="248" t="s">
        <v>225</v>
      </c>
      <c r="S27" s="235">
        <v>0</v>
      </c>
      <c r="T27" s="322">
        <v>0</v>
      </c>
      <c r="U27" s="38" t="s">
        <v>674</v>
      </c>
      <c r="V27" s="22" t="s">
        <v>433</v>
      </c>
      <c r="W27" s="235" t="s">
        <v>27</v>
      </c>
      <c r="X27" s="43">
        <v>1</v>
      </c>
      <c r="Y27" s="239"/>
      <c r="Z27" s="23"/>
    </row>
    <row r="28" spans="1:26" ht="153.75" customHeight="1" x14ac:dyDescent="0.3">
      <c r="A28" s="361"/>
      <c r="B28" s="357"/>
      <c r="C28" s="361"/>
      <c r="D28" s="361"/>
      <c r="E28" s="231" t="s">
        <v>433</v>
      </c>
      <c r="F28" s="235">
        <v>0.34</v>
      </c>
      <c r="G28" s="231" t="s">
        <v>232</v>
      </c>
      <c r="H28" s="248" t="s">
        <v>225</v>
      </c>
      <c r="I28" s="235">
        <v>0</v>
      </c>
      <c r="J28" s="235">
        <v>0</v>
      </c>
      <c r="K28" s="230"/>
      <c r="L28" s="53" t="s">
        <v>232</v>
      </c>
      <c r="M28" s="54" t="s">
        <v>225</v>
      </c>
      <c r="N28" s="277">
        <v>0</v>
      </c>
      <c r="O28" s="277">
        <v>0</v>
      </c>
      <c r="P28" s="278" t="s">
        <v>674</v>
      </c>
      <c r="Q28" s="53" t="s">
        <v>232</v>
      </c>
      <c r="R28" s="54" t="s">
        <v>225</v>
      </c>
      <c r="S28" s="235">
        <v>0</v>
      </c>
      <c r="T28" s="328">
        <v>0</v>
      </c>
      <c r="U28" s="326" t="s">
        <v>674</v>
      </c>
      <c r="V28" s="52" t="s">
        <v>434</v>
      </c>
      <c r="W28" s="235" t="s">
        <v>27</v>
      </c>
      <c r="X28" s="43">
        <v>1</v>
      </c>
      <c r="Y28" s="239"/>
      <c r="Z28" s="23"/>
    </row>
    <row r="29" spans="1:26" ht="90" customHeight="1" x14ac:dyDescent="0.3">
      <c r="A29" s="361"/>
      <c r="B29" s="357"/>
      <c r="C29" s="361"/>
      <c r="D29" s="362" t="s">
        <v>19</v>
      </c>
      <c r="E29" s="231" t="s">
        <v>434</v>
      </c>
      <c r="F29" s="235">
        <v>0.5</v>
      </c>
      <c r="G29" s="231" t="s">
        <v>232</v>
      </c>
      <c r="H29" s="248" t="s">
        <v>225</v>
      </c>
      <c r="I29" s="235">
        <v>0</v>
      </c>
      <c r="J29" s="235">
        <v>0</v>
      </c>
      <c r="K29" s="230"/>
      <c r="L29" s="52" t="s">
        <v>232</v>
      </c>
      <c r="M29" s="248" t="s">
        <v>225</v>
      </c>
      <c r="N29" s="239">
        <v>0.1</v>
      </c>
      <c r="O29" s="279">
        <v>0.1</v>
      </c>
      <c r="P29" s="278" t="s">
        <v>697</v>
      </c>
      <c r="Q29" s="52" t="s">
        <v>232</v>
      </c>
      <c r="R29" s="248" t="s">
        <v>225</v>
      </c>
      <c r="S29" s="239">
        <v>0</v>
      </c>
      <c r="T29" s="328">
        <v>0</v>
      </c>
      <c r="U29" s="38" t="s">
        <v>674</v>
      </c>
      <c r="V29" s="52" t="s">
        <v>434</v>
      </c>
      <c r="W29" s="238" t="s">
        <v>437</v>
      </c>
      <c r="X29" s="239">
        <v>0.9</v>
      </c>
      <c r="Y29" s="239"/>
      <c r="Z29" s="23"/>
    </row>
    <row r="30" spans="1:26" ht="133.5" customHeight="1" x14ac:dyDescent="0.3">
      <c r="A30" s="361"/>
      <c r="B30" s="357"/>
      <c r="C30" s="361"/>
      <c r="D30" s="362"/>
      <c r="E30" s="231" t="s">
        <v>435</v>
      </c>
      <c r="F30" s="235">
        <v>0.5</v>
      </c>
      <c r="G30" s="238" t="s">
        <v>436</v>
      </c>
      <c r="H30" s="248" t="s">
        <v>5</v>
      </c>
      <c r="I30" s="235">
        <v>1</v>
      </c>
      <c r="J30" s="235">
        <v>1</v>
      </c>
      <c r="K30" s="231" t="s">
        <v>647</v>
      </c>
      <c r="L30" s="52" t="s">
        <v>232</v>
      </c>
      <c r="M30" s="248" t="s">
        <v>225</v>
      </c>
      <c r="N30" s="239">
        <v>0</v>
      </c>
      <c r="O30" s="265">
        <v>0</v>
      </c>
      <c r="P30" s="264" t="s">
        <v>674</v>
      </c>
      <c r="Q30" s="52" t="s">
        <v>232</v>
      </c>
      <c r="R30" s="248" t="s">
        <v>225</v>
      </c>
      <c r="S30" s="239">
        <v>0</v>
      </c>
      <c r="T30" s="328">
        <v>0</v>
      </c>
      <c r="U30" s="38" t="s">
        <v>674</v>
      </c>
      <c r="V30" s="52" t="s">
        <v>232</v>
      </c>
      <c r="W30" s="238" t="s">
        <v>225</v>
      </c>
      <c r="X30" s="239">
        <v>0</v>
      </c>
      <c r="Y30" s="239"/>
      <c r="Z30" s="23"/>
    </row>
    <row r="31" spans="1:26" ht="306" customHeight="1" x14ac:dyDescent="0.3">
      <c r="A31" s="361"/>
      <c r="B31" s="357"/>
      <c r="C31" s="361"/>
      <c r="D31" s="240" t="s">
        <v>20</v>
      </c>
      <c r="E31" s="240" t="s">
        <v>438</v>
      </c>
      <c r="F31" s="235">
        <v>1</v>
      </c>
      <c r="G31" s="238" t="s">
        <v>438</v>
      </c>
      <c r="H31" s="248" t="s">
        <v>27</v>
      </c>
      <c r="I31" s="235">
        <v>0.25</v>
      </c>
      <c r="J31" s="235">
        <v>0.25</v>
      </c>
      <c r="K31" s="231" t="s">
        <v>656</v>
      </c>
      <c r="L31" s="238" t="s">
        <v>438</v>
      </c>
      <c r="M31" s="248" t="s">
        <v>27</v>
      </c>
      <c r="N31" s="235">
        <v>0.25</v>
      </c>
      <c r="O31" s="265">
        <v>0.25</v>
      </c>
      <c r="P31" s="52" t="s">
        <v>705</v>
      </c>
      <c r="Q31" s="238" t="s">
        <v>438</v>
      </c>
      <c r="R31" s="248" t="s">
        <v>27</v>
      </c>
      <c r="S31" s="235">
        <v>0.25</v>
      </c>
      <c r="T31" s="328">
        <v>0.25</v>
      </c>
      <c r="U31" s="329" t="s">
        <v>764</v>
      </c>
      <c r="V31" s="238" t="s">
        <v>438</v>
      </c>
      <c r="W31" s="238" t="s">
        <v>27</v>
      </c>
      <c r="X31" s="235">
        <v>0.25</v>
      </c>
      <c r="Y31" s="239"/>
      <c r="Z31" s="23"/>
    </row>
    <row r="32" spans="1:26" ht="332.25" customHeight="1" x14ac:dyDescent="0.3">
      <c r="A32" s="361"/>
      <c r="B32" s="357"/>
      <c r="C32" s="378"/>
      <c r="D32" s="379" t="s">
        <v>21</v>
      </c>
      <c r="E32" s="240" t="s">
        <v>439</v>
      </c>
      <c r="F32" s="10">
        <v>0.33</v>
      </c>
      <c r="G32" s="231" t="s">
        <v>232</v>
      </c>
      <c r="H32" s="248" t="s">
        <v>225</v>
      </c>
      <c r="I32" s="235">
        <v>0</v>
      </c>
      <c r="J32" s="235">
        <v>0</v>
      </c>
      <c r="K32" s="243"/>
      <c r="L32" s="231" t="s">
        <v>439</v>
      </c>
      <c r="M32" s="248" t="s">
        <v>293</v>
      </c>
      <c r="N32" s="235">
        <v>0.33</v>
      </c>
      <c r="O32" s="277">
        <v>0.33</v>
      </c>
      <c r="P32" s="52" t="s">
        <v>706</v>
      </c>
      <c r="Q32" s="231" t="s">
        <v>439</v>
      </c>
      <c r="R32" s="248" t="s">
        <v>293</v>
      </c>
      <c r="S32" s="235">
        <v>0.33</v>
      </c>
      <c r="T32" s="328">
        <v>0.33</v>
      </c>
      <c r="U32" s="88" t="s">
        <v>765</v>
      </c>
      <c r="V32" s="231" t="s">
        <v>439</v>
      </c>
      <c r="W32" s="238" t="s">
        <v>293</v>
      </c>
      <c r="X32" s="235">
        <v>0.34</v>
      </c>
      <c r="Y32" s="239"/>
      <c r="Z32" s="55"/>
    </row>
    <row r="33" spans="1:26" ht="180" customHeight="1" x14ac:dyDescent="0.3">
      <c r="A33" s="361"/>
      <c r="B33" s="357"/>
      <c r="C33" s="378"/>
      <c r="D33" s="379"/>
      <c r="E33" s="240" t="s">
        <v>440</v>
      </c>
      <c r="F33" s="10">
        <v>0.33</v>
      </c>
      <c r="G33" s="231" t="s">
        <v>232</v>
      </c>
      <c r="H33" s="248" t="s">
        <v>225</v>
      </c>
      <c r="I33" s="235">
        <v>0</v>
      </c>
      <c r="J33" s="235">
        <v>0</v>
      </c>
      <c r="K33" s="243"/>
      <c r="L33" s="231" t="s">
        <v>440</v>
      </c>
      <c r="M33" s="248" t="s">
        <v>293</v>
      </c>
      <c r="N33" s="235">
        <v>0.33</v>
      </c>
      <c r="O33" s="277">
        <v>0.33</v>
      </c>
      <c r="P33" s="52" t="s">
        <v>707</v>
      </c>
      <c r="Q33" s="231" t="s">
        <v>440</v>
      </c>
      <c r="R33" s="248" t="s">
        <v>293</v>
      </c>
      <c r="S33" s="235">
        <v>0.33</v>
      </c>
      <c r="T33" s="328">
        <v>0.33</v>
      </c>
      <c r="U33" s="324" t="s">
        <v>766</v>
      </c>
      <c r="V33" s="231" t="s">
        <v>440</v>
      </c>
      <c r="W33" s="238" t="s">
        <v>293</v>
      </c>
      <c r="X33" s="235">
        <v>0.34</v>
      </c>
      <c r="Y33" s="239"/>
      <c r="Z33" s="55"/>
    </row>
    <row r="34" spans="1:26" ht="317.25" customHeight="1" x14ac:dyDescent="0.3">
      <c r="A34" s="361"/>
      <c r="B34" s="357"/>
      <c r="C34" s="378"/>
      <c r="D34" s="379"/>
      <c r="E34" s="240" t="s">
        <v>441</v>
      </c>
      <c r="F34" s="10">
        <v>0.34</v>
      </c>
      <c r="G34" s="231" t="s">
        <v>232</v>
      </c>
      <c r="H34" s="248" t="s">
        <v>225</v>
      </c>
      <c r="I34" s="235">
        <v>0</v>
      </c>
      <c r="J34" s="235">
        <v>0</v>
      </c>
      <c r="K34" s="243"/>
      <c r="L34" s="231" t="s">
        <v>441</v>
      </c>
      <c r="M34" s="56" t="s">
        <v>282</v>
      </c>
      <c r="N34" s="235">
        <v>0.33</v>
      </c>
      <c r="O34" s="296">
        <v>0</v>
      </c>
      <c r="P34" s="53" t="s">
        <v>751</v>
      </c>
      <c r="Q34" s="231" t="s">
        <v>441</v>
      </c>
      <c r="R34" s="288" t="s">
        <v>282</v>
      </c>
      <c r="S34" s="235">
        <v>0.33</v>
      </c>
      <c r="T34" s="328">
        <v>0.33</v>
      </c>
      <c r="U34" s="88" t="s">
        <v>767</v>
      </c>
      <c r="V34" s="231" t="s">
        <v>441</v>
      </c>
      <c r="W34" s="238" t="s">
        <v>282</v>
      </c>
      <c r="X34" s="235">
        <v>0.34</v>
      </c>
      <c r="Y34" s="239"/>
      <c r="Z34" s="55"/>
    </row>
    <row r="35" spans="1:26" ht="83.25" customHeight="1" x14ac:dyDescent="0.3">
      <c r="A35" s="361"/>
      <c r="B35" s="357"/>
      <c r="C35" s="361"/>
      <c r="D35" s="240" t="s">
        <v>22</v>
      </c>
      <c r="E35" s="240" t="s">
        <v>442</v>
      </c>
      <c r="F35" s="235">
        <v>1</v>
      </c>
      <c r="G35" s="231" t="s">
        <v>232</v>
      </c>
      <c r="H35" s="248" t="s">
        <v>225</v>
      </c>
      <c r="I35" s="235">
        <v>0</v>
      </c>
      <c r="J35" s="235">
        <v>0</v>
      </c>
      <c r="K35" s="230"/>
      <c r="L35" s="240" t="s">
        <v>232</v>
      </c>
      <c r="M35" s="248" t="s">
        <v>225</v>
      </c>
      <c r="N35" s="235">
        <v>0</v>
      </c>
      <c r="O35" s="268">
        <v>0</v>
      </c>
      <c r="P35" s="269" t="s">
        <v>674</v>
      </c>
      <c r="Q35" s="52" t="s">
        <v>232</v>
      </c>
      <c r="R35" s="248" t="s">
        <v>225</v>
      </c>
      <c r="S35" s="239">
        <v>0</v>
      </c>
      <c r="T35" s="328">
        <v>0</v>
      </c>
      <c r="U35" s="38" t="s">
        <v>674</v>
      </c>
      <c r="V35" s="52" t="s">
        <v>443</v>
      </c>
      <c r="W35" s="231" t="s">
        <v>444</v>
      </c>
      <c r="X35" s="235">
        <v>1</v>
      </c>
      <c r="Y35" s="239"/>
      <c r="Z35" s="23"/>
    </row>
    <row r="36" spans="1:26" ht="72" customHeight="1" thickBot="1" x14ac:dyDescent="0.35">
      <c r="A36" s="361"/>
      <c r="B36" s="357"/>
      <c r="C36" s="367"/>
      <c r="D36" s="26" t="s">
        <v>23</v>
      </c>
      <c r="E36" s="26" t="s">
        <v>445</v>
      </c>
      <c r="F36" s="28">
        <v>1</v>
      </c>
      <c r="G36" s="237" t="s">
        <v>232</v>
      </c>
      <c r="H36" s="249" t="s">
        <v>225</v>
      </c>
      <c r="I36" s="28">
        <v>0</v>
      </c>
      <c r="J36" s="28">
        <v>0</v>
      </c>
      <c r="K36" s="236"/>
      <c r="L36" s="57" t="s">
        <v>232</v>
      </c>
      <c r="M36" s="58" t="s">
        <v>225</v>
      </c>
      <c r="N36" s="28">
        <v>0</v>
      </c>
      <c r="O36" s="28">
        <v>0</v>
      </c>
      <c r="P36" s="275" t="s">
        <v>674</v>
      </c>
      <c r="Q36" s="57" t="s">
        <v>232</v>
      </c>
      <c r="R36" s="58" t="s">
        <v>225</v>
      </c>
      <c r="S36" s="28">
        <v>0</v>
      </c>
      <c r="T36" s="46">
        <v>0</v>
      </c>
      <c r="U36" s="151" t="s">
        <v>674</v>
      </c>
      <c r="V36" s="26" t="s">
        <v>230</v>
      </c>
      <c r="W36" s="237" t="s">
        <v>236</v>
      </c>
      <c r="X36" s="46">
        <v>1</v>
      </c>
      <c r="Y36" s="46"/>
      <c r="Z36" s="30"/>
    </row>
    <row r="37" spans="1:26" ht="117.75" customHeight="1" x14ac:dyDescent="0.3">
      <c r="A37" s="361"/>
      <c r="B37" s="357"/>
      <c r="C37" s="360" t="s">
        <v>24</v>
      </c>
      <c r="D37" s="364" t="s">
        <v>25</v>
      </c>
      <c r="E37" s="234" t="s">
        <v>447</v>
      </c>
      <c r="F37" s="59">
        <v>0.5</v>
      </c>
      <c r="G37" s="234" t="s">
        <v>232</v>
      </c>
      <c r="H37" s="251" t="s">
        <v>225</v>
      </c>
      <c r="I37" s="246">
        <v>0</v>
      </c>
      <c r="J37" s="246">
        <v>0</v>
      </c>
      <c r="K37" s="229" t="s">
        <v>225</v>
      </c>
      <c r="L37" s="60" t="s">
        <v>448</v>
      </c>
      <c r="M37" s="251" t="s">
        <v>449</v>
      </c>
      <c r="N37" s="246">
        <v>0.5</v>
      </c>
      <c r="O37" s="261">
        <v>0.5</v>
      </c>
      <c r="P37" s="60" t="s">
        <v>698</v>
      </c>
      <c r="Q37" s="61" t="s">
        <v>232</v>
      </c>
      <c r="R37" s="62" t="s">
        <v>225</v>
      </c>
      <c r="S37" s="246">
        <v>0</v>
      </c>
      <c r="T37" s="49">
        <v>0</v>
      </c>
      <c r="U37" s="61" t="s">
        <v>674</v>
      </c>
      <c r="V37" s="63" t="s">
        <v>450</v>
      </c>
      <c r="W37" s="64" t="s">
        <v>451</v>
      </c>
      <c r="X37" s="49">
        <v>0.5</v>
      </c>
      <c r="Y37" s="49"/>
      <c r="Z37" s="65"/>
    </row>
    <row r="38" spans="1:26" ht="117.75" customHeight="1" x14ac:dyDescent="0.3">
      <c r="A38" s="361"/>
      <c r="B38" s="357"/>
      <c r="C38" s="360"/>
      <c r="D38" s="365"/>
      <c r="E38" s="231" t="s">
        <v>231</v>
      </c>
      <c r="F38" s="21">
        <v>0.5</v>
      </c>
      <c r="G38" s="231" t="s">
        <v>232</v>
      </c>
      <c r="H38" s="251" t="s">
        <v>225</v>
      </c>
      <c r="I38" s="246">
        <v>0</v>
      </c>
      <c r="J38" s="246">
        <v>0</v>
      </c>
      <c r="K38" s="229" t="s">
        <v>225</v>
      </c>
      <c r="L38" s="60" t="s">
        <v>452</v>
      </c>
      <c r="M38" s="251" t="s">
        <v>449</v>
      </c>
      <c r="N38" s="246">
        <v>0.5</v>
      </c>
      <c r="O38" s="261">
        <v>0.5</v>
      </c>
      <c r="P38" s="60" t="s">
        <v>699</v>
      </c>
      <c r="Q38" s="61" t="s">
        <v>232</v>
      </c>
      <c r="R38" s="62" t="s">
        <v>225</v>
      </c>
      <c r="S38" s="246">
        <v>0</v>
      </c>
      <c r="T38" s="325">
        <v>0</v>
      </c>
      <c r="U38" s="61" t="s">
        <v>674</v>
      </c>
      <c r="V38" s="63" t="s">
        <v>453</v>
      </c>
      <c r="W38" s="64" t="s">
        <v>27</v>
      </c>
      <c r="X38" s="246">
        <v>0.5</v>
      </c>
      <c r="Y38" s="246"/>
      <c r="Z38" s="65"/>
    </row>
    <row r="39" spans="1:26" ht="107.25" customHeight="1" x14ac:dyDescent="0.25">
      <c r="A39" s="361"/>
      <c r="B39" s="357"/>
      <c r="C39" s="361"/>
      <c r="D39" s="363" t="s">
        <v>233</v>
      </c>
      <c r="E39" s="231" t="s">
        <v>454</v>
      </c>
      <c r="F39" s="21">
        <v>0.5</v>
      </c>
      <c r="G39" s="231" t="s">
        <v>232</v>
      </c>
      <c r="H39" s="251" t="s">
        <v>225</v>
      </c>
      <c r="I39" s="246">
        <v>0</v>
      </c>
      <c r="J39" s="235">
        <v>0</v>
      </c>
      <c r="K39" s="22"/>
      <c r="L39" s="60" t="s">
        <v>232</v>
      </c>
      <c r="M39" s="251" t="s">
        <v>225</v>
      </c>
      <c r="N39" s="246">
        <v>0</v>
      </c>
      <c r="O39" s="270">
        <v>0</v>
      </c>
      <c r="P39" s="276" t="s">
        <v>674</v>
      </c>
      <c r="Q39" s="61" t="s">
        <v>232</v>
      </c>
      <c r="R39" s="62" t="s">
        <v>225</v>
      </c>
      <c r="S39" s="246">
        <v>0</v>
      </c>
      <c r="T39" s="328">
        <v>0</v>
      </c>
      <c r="U39" s="276" t="s">
        <v>674</v>
      </c>
      <c r="V39" s="66" t="s">
        <v>456</v>
      </c>
      <c r="W39" s="67" t="s">
        <v>458</v>
      </c>
      <c r="X39" s="68">
        <v>1</v>
      </c>
      <c r="Y39" s="239"/>
      <c r="Z39" s="69"/>
    </row>
    <row r="40" spans="1:26" ht="61.5" customHeight="1" x14ac:dyDescent="0.25">
      <c r="A40" s="361"/>
      <c r="B40" s="357"/>
      <c r="C40" s="361"/>
      <c r="D40" s="365"/>
      <c r="E40" s="231" t="s">
        <v>455</v>
      </c>
      <c r="F40" s="21">
        <v>0.5</v>
      </c>
      <c r="G40" s="231" t="s">
        <v>232</v>
      </c>
      <c r="H40" s="251" t="s">
        <v>225</v>
      </c>
      <c r="I40" s="246">
        <v>0</v>
      </c>
      <c r="J40" s="235">
        <v>0</v>
      </c>
      <c r="K40" s="22"/>
      <c r="L40" s="60" t="s">
        <v>232</v>
      </c>
      <c r="M40" s="251" t="s">
        <v>225</v>
      </c>
      <c r="N40" s="246">
        <v>0</v>
      </c>
      <c r="O40" s="270">
        <v>0</v>
      </c>
      <c r="P40" s="276" t="s">
        <v>674</v>
      </c>
      <c r="Q40" s="61" t="s">
        <v>232</v>
      </c>
      <c r="R40" s="62" t="s">
        <v>225</v>
      </c>
      <c r="S40" s="325">
        <v>0</v>
      </c>
      <c r="T40" s="328">
        <v>0</v>
      </c>
      <c r="U40" s="276" t="s">
        <v>674</v>
      </c>
      <c r="V40" s="70" t="s">
        <v>457</v>
      </c>
      <c r="W40" s="67" t="s">
        <v>458</v>
      </c>
      <c r="X40" s="68">
        <v>1</v>
      </c>
      <c r="Y40" s="239"/>
      <c r="Z40" s="69"/>
    </row>
    <row r="41" spans="1:26" ht="338.25" customHeight="1" x14ac:dyDescent="0.3">
      <c r="A41" s="361"/>
      <c r="B41" s="357"/>
      <c r="C41" s="361"/>
      <c r="D41" s="363" t="s">
        <v>28</v>
      </c>
      <c r="E41" s="231" t="s">
        <v>459</v>
      </c>
      <c r="F41" s="21">
        <v>0.2</v>
      </c>
      <c r="G41" s="231" t="s">
        <v>459</v>
      </c>
      <c r="H41" s="230" t="s">
        <v>465</v>
      </c>
      <c r="I41" s="235">
        <v>0.25</v>
      </c>
      <c r="J41" s="235">
        <v>0.25</v>
      </c>
      <c r="K41" s="22" t="s">
        <v>655</v>
      </c>
      <c r="L41" s="231" t="s">
        <v>459</v>
      </c>
      <c r="M41" s="230" t="s">
        <v>465</v>
      </c>
      <c r="N41" s="235">
        <v>0.25</v>
      </c>
      <c r="O41" s="274">
        <v>0.25</v>
      </c>
      <c r="P41" s="280" t="s">
        <v>696</v>
      </c>
      <c r="Q41" s="231" t="s">
        <v>459</v>
      </c>
      <c r="R41" s="230" t="s">
        <v>465</v>
      </c>
      <c r="S41" s="235">
        <v>0.25</v>
      </c>
      <c r="T41" s="322">
        <v>0.25</v>
      </c>
      <c r="U41" s="327" t="s">
        <v>768</v>
      </c>
      <c r="V41" s="231" t="s">
        <v>459</v>
      </c>
      <c r="W41" s="67" t="s">
        <v>458</v>
      </c>
      <c r="X41" s="235">
        <v>0.25</v>
      </c>
      <c r="Y41" s="235"/>
      <c r="Z41" s="72"/>
    </row>
    <row r="42" spans="1:26" ht="252" customHeight="1" x14ac:dyDescent="0.3">
      <c r="A42" s="361"/>
      <c r="B42" s="357"/>
      <c r="C42" s="361"/>
      <c r="D42" s="364"/>
      <c r="E42" s="8" t="s">
        <v>460</v>
      </c>
      <c r="F42" s="21">
        <v>0.2</v>
      </c>
      <c r="G42" s="231" t="s">
        <v>466</v>
      </c>
      <c r="H42" s="230" t="s">
        <v>465</v>
      </c>
      <c r="I42" s="235">
        <v>0.25</v>
      </c>
      <c r="J42" s="235">
        <v>0.25</v>
      </c>
      <c r="K42" s="22" t="s">
        <v>657</v>
      </c>
      <c r="L42" s="231" t="s">
        <v>466</v>
      </c>
      <c r="M42" s="230" t="s">
        <v>465</v>
      </c>
      <c r="N42" s="235">
        <v>0.25</v>
      </c>
      <c r="O42" s="281">
        <v>0.25</v>
      </c>
      <c r="P42" s="271" t="s">
        <v>695</v>
      </c>
      <c r="Q42" s="231" t="s">
        <v>466</v>
      </c>
      <c r="R42" s="230" t="s">
        <v>465</v>
      </c>
      <c r="S42" s="235">
        <v>0.25</v>
      </c>
      <c r="T42" s="322">
        <v>0.25</v>
      </c>
      <c r="U42" s="52" t="s">
        <v>769</v>
      </c>
      <c r="V42" s="231" t="s">
        <v>466</v>
      </c>
      <c r="W42" s="230" t="s">
        <v>465</v>
      </c>
      <c r="X42" s="235">
        <v>0.25</v>
      </c>
      <c r="Y42" s="235"/>
      <c r="Z42" s="72"/>
    </row>
    <row r="43" spans="1:26" ht="112.5" customHeight="1" x14ac:dyDescent="0.3">
      <c r="A43" s="361"/>
      <c r="B43" s="357"/>
      <c r="C43" s="361"/>
      <c r="D43" s="364"/>
      <c r="E43" s="9" t="s">
        <v>461</v>
      </c>
      <c r="F43" s="21">
        <v>0.1</v>
      </c>
      <c r="G43" s="231" t="s">
        <v>232</v>
      </c>
      <c r="H43" s="230" t="s">
        <v>225</v>
      </c>
      <c r="I43" s="235">
        <v>0</v>
      </c>
      <c r="J43" s="235">
        <v>0</v>
      </c>
      <c r="K43" s="22"/>
      <c r="L43" s="231" t="s">
        <v>232</v>
      </c>
      <c r="M43" s="230" t="s">
        <v>225</v>
      </c>
      <c r="N43" s="235">
        <v>0</v>
      </c>
      <c r="O43" s="262">
        <v>0</v>
      </c>
      <c r="P43" s="271" t="s">
        <v>674</v>
      </c>
      <c r="Q43" s="231" t="s">
        <v>232</v>
      </c>
      <c r="R43" s="230" t="s">
        <v>225</v>
      </c>
      <c r="S43" s="235">
        <v>0</v>
      </c>
      <c r="T43" s="322">
        <v>0</v>
      </c>
      <c r="U43" s="53" t="s">
        <v>674</v>
      </c>
      <c r="V43" s="231" t="s">
        <v>456</v>
      </c>
      <c r="W43" s="230" t="s">
        <v>465</v>
      </c>
      <c r="X43" s="235">
        <v>1</v>
      </c>
      <c r="Y43" s="235"/>
      <c r="Z43" s="72"/>
    </row>
    <row r="44" spans="1:26" ht="264" customHeight="1" x14ac:dyDescent="0.3">
      <c r="A44" s="361"/>
      <c r="B44" s="357"/>
      <c r="C44" s="361"/>
      <c r="D44" s="364"/>
      <c r="E44" s="9" t="s">
        <v>462</v>
      </c>
      <c r="F44" s="21">
        <v>0.13</v>
      </c>
      <c r="G44" s="231" t="s">
        <v>232</v>
      </c>
      <c r="H44" s="230" t="s">
        <v>225</v>
      </c>
      <c r="I44" s="235">
        <v>0</v>
      </c>
      <c r="J44" s="235">
        <v>0</v>
      </c>
      <c r="K44" s="22"/>
      <c r="L44" s="231" t="s">
        <v>232</v>
      </c>
      <c r="M44" s="230" t="s">
        <v>225</v>
      </c>
      <c r="N44" s="235">
        <v>0</v>
      </c>
      <c r="O44" s="277">
        <v>0</v>
      </c>
      <c r="P44" s="271" t="s">
        <v>674</v>
      </c>
      <c r="Q44" s="231" t="s">
        <v>462</v>
      </c>
      <c r="R44" s="230" t="s">
        <v>465</v>
      </c>
      <c r="S44" s="235">
        <v>0.5</v>
      </c>
      <c r="T44" s="322">
        <v>0.5</v>
      </c>
      <c r="U44" s="72" t="s">
        <v>770</v>
      </c>
      <c r="V44" s="231" t="s">
        <v>462</v>
      </c>
      <c r="W44" s="230" t="s">
        <v>465</v>
      </c>
      <c r="X44" s="235">
        <v>0.5</v>
      </c>
      <c r="Y44" s="235"/>
      <c r="Z44" s="72"/>
    </row>
    <row r="45" spans="1:26" ht="76.5" customHeight="1" x14ac:dyDescent="0.3">
      <c r="A45" s="361"/>
      <c r="B45" s="357"/>
      <c r="C45" s="361"/>
      <c r="D45" s="364"/>
      <c r="E45" s="9" t="s">
        <v>463</v>
      </c>
      <c r="F45" s="21">
        <v>0.12</v>
      </c>
      <c r="G45" s="231" t="s">
        <v>232</v>
      </c>
      <c r="H45" s="230" t="s">
        <v>225</v>
      </c>
      <c r="I45" s="235">
        <v>0</v>
      </c>
      <c r="J45" s="235">
        <v>0</v>
      </c>
      <c r="K45" s="22"/>
      <c r="L45" s="231" t="s">
        <v>232</v>
      </c>
      <c r="M45" s="230" t="s">
        <v>225</v>
      </c>
      <c r="N45" s="235">
        <v>0</v>
      </c>
      <c r="O45" s="268">
        <v>0</v>
      </c>
      <c r="P45" s="269" t="s">
        <v>674</v>
      </c>
      <c r="Q45" s="231" t="s">
        <v>232</v>
      </c>
      <c r="R45" s="230" t="s">
        <v>225</v>
      </c>
      <c r="S45" s="235">
        <v>0</v>
      </c>
      <c r="T45" s="322">
        <v>0</v>
      </c>
      <c r="U45" s="53" t="s">
        <v>674</v>
      </c>
      <c r="V45" s="231" t="s">
        <v>463</v>
      </c>
      <c r="W45" s="230" t="s">
        <v>465</v>
      </c>
      <c r="X45" s="235">
        <v>1</v>
      </c>
      <c r="Y45" s="235"/>
      <c r="Z45" s="72"/>
    </row>
    <row r="46" spans="1:26" ht="105" customHeight="1" x14ac:dyDescent="0.3">
      <c r="A46" s="361"/>
      <c r="B46" s="357"/>
      <c r="C46" s="361"/>
      <c r="D46" s="365"/>
      <c r="E46" s="9" t="s">
        <v>464</v>
      </c>
      <c r="F46" s="21">
        <v>0.25</v>
      </c>
      <c r="G46" s="231" t="s">
        <v>232</v>
      </c>
      <c r="H46" s="230" t="s">
        <v>225</v>
      </c>
      <c r="I46" s="235">
        <v>0</v>
      </c>
      <c r="J46" s="235">
        <v>0</v>
      </c>
      <c r="K46" s="22"/>
      <c r="L46" s="5" t="s">
        <v>687</v>
      </c>
      <c r="M46" s="230" t="s">
        <v>465</v>
      </c>
      <c r="N46" s="235">
        <v>0.33</v>
      </c>
      <c r="O46" s="262">
        <v>0.33</v>
      </c>
      <c r="P46" s="264" t="s">
        <v>688</v>
      </c>
      <c r="Q46" s="231" t="s">
        <v>464</v>
      </c>
      <c r="R46" s="230" t="s">
        <v>465</v>
      </c>
      <c r="S46" s="235">
        <v>0.33</v>
      </c>
      <c r="T46" s="322">
        <v>0.33</v>
      </c>
      <c r="U46" s="52" t="s">
        <v>771</v>
      </c>
      <c r="V46" s="231" t="s">
        <v>464</v>
      </c>
      <c r="W46" s="230" t="s">
        <v>465</v>
      </c>
      <c r="X46" s="235">
        <v>0.34</v>
      </c>
      <c r="Y46" s="235"/>
      <c r="Z46" s="72"/>
    </row>
    <row r="47" spans="1:26" ht="309.75" customHeight="1" x14ac:dyDescent="0.3">
      <c r="A47" s="361"/>
      <c r="B47" s="357"/>
      <c r="C47" s="361"/>
      <c r="D47" s="240" t="s">
        <v>29</v>
      </c>
      <c r="E47" s="73" t="s">
        <v>661</v>
      </c>
      <c r="F47" s="21">
        <v>1</v>
      </c>
      <c r="G47" s="231" t="s">
        <v>663</v>
      </c>
      <c r="H47" s="230" t="s">
        <v>467</v>
      </c>
      <c r="I47" s="235">
        <v>0.2</v>
      </c>
      <c r="J47" s="235">
        <v>0.2</v>
      </c>
      <c r="K47" s="22" t="s">
        <v>662</v>
      </c>
      <c r="L47" s="22" t="s">
        <v>664</v>
      </c>
      <c r="M47" s="230" t="s">
        <v>467</v>
      </c>
      <c r="N47" s="235">
        <v>0.3</v>
      </c>
      <c r="O47" s="262">
        <v>0.3</v>
      </c>
      <c r="P47" s="266" t="s">
        <v>686</v>
      </c>
      <c r="Q47" s="231" t="s">
        <v>772</v>
      </c>
      <c r="R47" s="230" t="s">
        <v>467</v>
      </c>
      <c r="S47" s="235">
        <v>0.3</v>
      </c>
      <c r="T47" s="322">
        <v>0.3</v>
      </c>
      <c r="U47" s="52" t="s">
        <v>773</v>
      </c>
      <c r="V47" s="231" t="s">
        <v>665</v>
      </c>
      <c r="W47" s="230" t="s">
        <v>467</v>
      </c>
      <c r="X47" s="235">
        <v>0.2</v>
      </c>
      <c r="Y47" s="235"/>
      <c r="Z47" s="25"/>
    </row>
    <row r="48" spans="1:26" ht="182.25" customHeight="1" x14ac:dyDescent="0.3">
      <c r="A48" s="361"/>
      <c r="B48" s="357"/>
      <c r="C48" s="361"/>
      <c r="D48" s="240" t="s">
        <v>30</v>
      </c>
      <c r="E48" s="231" t="s">
        <v>235</v>
      </c>
      <c r="F48" s="21">
        <v>1</v>
      </c>
      <c r="G48" s="231" t="s">
        <v>232</v>
      </c>
      <c r="H48" s="248" t="s">
        <v>225</v>
      </c>
      <c r="I48" s="235">
        <v>0</v>
      </c>
      <c r="J48" s="235">
        <v>0</v>
      </c>
      <c r="K48" s="230"/>
      <c r="L48" s="238" t="s">
        <v>469</v>
      </c>
      <c r="M48" s="248" t="s">
        <v>470</v>
      </c>
      <c r="N48" s="235">
        <v>0.2</v>
      </c>
      <c r="O48" s="262">
        <v>0.2</v>
      </c>
      <c r="P48" s="264" t="s">
        <v>689</v>
      </c>
      <c r="Q48" s="248" t="s">
        <v>232</v>
      </c>
      <c r="R48" s="248" t="s">
        <v>225</v>
      </c>
      <c r="S48" s="235">
        <v>0</v>
      </c>
      <c r="T48" s="328">
        <v>0</v>
      </c>
      <c r="U48" s="53" t="s">
        <v>674</v>
      </c>
      <c r="V48" s="52" t="s">
        <v>235</v>
      </c>
      <c r="W48" s="248" t="s">
        <v>470</v>
      </c>
      <c r="X48" s="235">
        <v>0.8</v>
      </c>
      <c r="Y48" s="239"/>
      <c r="Z48" s="72"/>
    </row>
    <row r="49" spans="1:26" ht="102.75" customHeight="1" x14ac:dyDescent="0.3">
      <c r="A49" s="361"/>
      <c r="B49" s="357"/>
      <c r="C49" s="361"/>
      <c r="D49" s="240" t="s">
        <v>31</v>
      </c>
      <c r="E49" s="240" t="s">
        <v>471</v>
      </c>
      <c r="F49" s="21">
        <v>1</v>
      </c>
      <c r="G49" s="231" t="s">
        <v>232</v>
      </c>
      <c r="H49" s="248" t="s">
        <v>225</v>
      </c>
      <c r="I49" s="235">
        <v>0</v>
      </c>
      <c r="J49" s="235">
        <v>0</v>
      </c>
      <c r="K49" s="230"/>
      <c r="L49" s="238" t="s">
        <v>232</v>
      </c>
      <c r="M49" s="248" t="s">
        <v>225</v>
      </c>
      <c r="N49" s="235">
        <v>0</v>
      </c>
      <c r="O49" s="262">
        <v>0</v>
      </c>
      <c r="P49" s="276" t="s">
        <v>674</v>
      </c>
      <c r="Q49" s="248" t="s">
        <v>232</v>
      </c>
      <c r="R49" s="248" t="s">
        <v>225</v>
      </c>
      <c r="S49" s="235">
        <v>0</v>
      </c>
      <c r="T49" s="328">
        <v>0</v>
      </c>
      <c r="U49" s="53" t="s">
        <v>674</v>
      </c>
      <c r="V49" s="52" t="s">
        <v>472</v>
      </c>
      <c r="W49" s="248" t="s">
        <v>470</v>
      </c>
      <c r="X49" s="235">
        <v>1</v>
      </c>
      <c r="Y49" s="239"/>
      <c r="Z49" s="72"/>
    </row>
    <row r="50" spans="1:26" ht="183.75" customHeight="1" x14ac:dyDescent="0.25">
      <c r="A50" s="361"/>
      <c r="B50" s="357"/>
      <c r="C50" s="361"/>
      <c r="D50" s="362" t="s">
        <v>32</v>
      </c>
      <c r="E50" s="240" t="s">
        <v>237</v>
      </c>
      <c r="F50" s="21">
        <v>0.5</v>
      </c>
      <c r="G50" s="231" t="s">
        <v>232</v>
      </c>
      <c r="H50" s="248" t="s">
        <v>225</v>
      </c>
      <c r="I50" s="235">
        <v>0</v>
      </c>
      <c r="J50" s="235">
        <v>0</v>
      </c>
      <c r="K50" s="231"/>
      <c r="L50" s="231" t="s">
        <v>474</v>
      </c>
      <c r="M50" s="248" t="s">
        <v>476</v>
      </c>
      <c r="N50" s="235">
        <v>0.33</v>
      </c>
      <c r="O50" s="268">
        <v>0.33</v>
      </c>
      <c r="P50" s="269" t="s">
        <v>700</v>
      </c>
      <c r="Q50" s="52" t="s">
        <v>478</v>
      </c>
      <c r="R50" s="248" t="s">
        <v>476</v>
      </c>
      <c r="S50" s="235">
        <v>0.33</v>
      </c>
      <c r="T50" s="328">
        <v>0.33</v>
      </c>
      <c r="U50" s="329" t="s">
        <v>830</v>
      </c>
      <c r="V50" s="231" t="s">
        <v>474</v>
      </c>
      <c r="W50" s="248" t="s">
        <v>476</v>
      </c>
      <c r="X50" s="235">
        <v>0.34</v>
      </c>
      <c r="Y50" s="235"/>
      <c r="Z50" s="248"/>
    </row>
    <row r="51" spans="1:26" ht="134.25" customHeight="1" x14ac:dyDescent="0.25">
      <c r="A51" s="361"/>
      <c r="B51" s="357"/>
      <c r="C51" s="361"/>
      <c r="D51" s="362"/>
      <c r="E51" s="240" t="s">
        <v>473</v>
      </c>
      <c r="F51" s="21">
        <v>0.5</v>
      </c>
      <c r="G51" s="240" t="s">
        <v>477</v>
      </c>
      <c r="H51" s="248" t="s">
        <v>40</v>
      </c>
      <c r="I51" s="235">
        <v>0.25</v>
      </c>
      <c r="J51" s="235">
        <v>0.25</v>
      </c>
      <c r="K51" s="231" t="s">
        <v>654</v>
      </c>
      <c r="L51" s="231" t="s">
        <v>475</v>
      </c>
      <c r="M51" s="248" t="s">
        <v>40</v>
      </c>
      <c r="N51" s="235">
        <v>0.25</v>
      </c>
      <c r="O51" s="262">
        <v>0.25</v>
      </c>
      <c r="P51" s="264" t="s">
        <v>701</v>
      </c>
      <c r="Q51" s="52" t="s">
        <v>479</v>
      </c>
      <c r="R51" s="230" t="s">
        <v>40</v>
      </c>
      <c r="S51" s="235">
        <v>0.25</v>
      </c>
      <c r="T51" s="328">
        <v>0</v>
      </c>
      <c r="U51" s="329" t="s">
        <v>829</v>
      </c>
      <c r="V51" s="231" t="s">
        <v>475</v>
      </c>
      <c r="W51" s="248" t="s">
        <v>40</v>
      </c>
      <c r="X51" s="235">
        <v>0.25</v>
      </c>
      <c r="Y51" s="235"/>
      <c r="Z51" s="248"/>
    </row>
    <row r="52" spans="1:26" ht="238.5" customHeight="1" x14ac:dyDescent="0.3">
      <c r="A52" s="361"/>
      <c r="B52" s="357"/>
      <c r="C52" s="361"/>
      <c r="D52" s="240" t="s">
        <v>33</v>
      </c>
      <c r="E52" s="240" t="s">
        <v>480</v>
      </c>
      <c r="F52" s="235">
        <v>1</v>
      </c>
      <c r="G52" s="231" t="s">
        <v>232</v>
      </c>
      <c r="H52" s="248" t="s">
        <v>225</v>
      </c>
      <c r="I52" s="235">
        <v>0</v>
      </c>
      <c r="J52" s="235">
        <v>0</v>
      </c>
      <c r="K52" s="230"/>
      <c r="L52" s="74" t="s">
        <v>694</v>
      </c>
      <c r="M52" s="248" t="s">
        <v>40</v>
      </c>
      <c r="N52" s="239">
        <v>0.2</v>
      </c>
      <c r="O52" s="270">
        <v>0.2</v>
      </c>
      <c r="P52" s="52" t="s">
        <v>702</v>
      </c>
      <c r="Q52" s="248" t="s">
        <v>232</v>
      </c>
      <c r="R52" s="248" t="s">
        <v>225</v>
      </c>
      <c r="S52" s="235">
        <v>0.3</v>
      </c>
      <c r="T52" s="328">
        <v>0.3</v>
      </c>
      <c r="U52" s="329" t="s">
        <v>775</v>
      </c>
      <c r="V52" s="75" t="s">
        <v>481</v>
      </c>
      <c r="W52" s="248" t="s">
        <v>40</v>
      </c>
      <c r="X52" s="235">
        <v>0.5</v>
      </c>
      <c r="Y52" s="239"/>
      <c r="Z52" s="23"/>
    </row>
    <row r="53" spans="1:26" ht="255.75" customHeight="1" x14ac:dyDescent="0.3">
      <c r="A53" s="361"/>
      <c r="B53" s="357"/>
      <c r="C53" s="361"/>
      <c r="D53" s="240" t="s">
        <v>34</v>
      </c>
      <c r="E53" s="240" t="s">
        <v>482</v>
      </c>
      <c r="F53" s="235">
        <v>1</v>
      </c>
      <c r="G53" s="231" t="s">
        <v>232</v>
      </c>
      <c r="H53" s="248" t="s">
        <v>225</v>
      </c>
      <c r="I53" s="235">
        <v>0</v>
      </c>
      <c r="J53" s="235">
        <v>0</v>
      </c>
      <c r="K53" s="230"/>
      <c r="L53" s="238" t="s">
        <v>483</v>
      </c>
      <c r="M53" s="248" t="s">
        <v>484</v>
      </c>
      <c r="N53" s="235">
        <v>0.2</v>
      </c>
      <c r="O53" s="262">
        <v>0.2</v>
      </c>
      <c r="P53" s="260" t="s">
        <v>703</v>
      </c>
      <c r="Q53" s="248" t="s">
        <v>232</v>
      </c>
      <c r="R53" s="248" t="s">
        <v>225</v>
      </c>
      <c r="S53" s="235">
        <v>0.4</v>
      </c>
      <c r="T53" s="322">
        <v>0.4</v>
      </c>
      <c r="U53" s="324" t="s">
        <v>674</v>
      </c>
      <c r="V53" s="248" t="s">
        <v>485</v>
      </c>
      <c r="W53" s="248" t="s">
        <v>470</v>
      </c>
      <c r="X53" s="235">
        <v>0.4</v>
      </c>
      <c r="Y53" s="239"/>
      <c r="Z53" s="72"/>
    </row>
    <row r="54" spans="1:26" ht="103.5" customHeight="1" x14ac:dyDescent="0.25">
      <c r="A54" s="361"/>
      <c r="B54" s="357"/>
      <c r="C54" s="361"/>
      <c r="D54" s="240" t="s">
        <v>35</v>
      </c>
      <c r="E54" s="231" t="s">
        <v>486</v>
      </c>
      <c r="F54" s="235">
        <v>1</v>
      </c>
      <c r="G54" s="231" t="s">
        <v>232</v>
      </c>
      <c r="H54" s="248" t="s">
        <v>225</v>
      </c>
      <c r="I54" s="235">
        <v>0</v>
      </c>
      <c r="J54" s="235">
        <v>0</v>
      </c>
      <c r="K54" s="230"/>
      <c r="L54" s="248" t="s">
        <v>232</v>
      </c>
      <c r="M54" s="248" t="s">
        <v>225</v>
      </c>
      <c r="N54" s="235">
        <v>0</v>
      </c>
      <c r="O54" s="262">
        <v>0</v>
      </c>
      <c r="P54" s="260" t="s">
        <v>704</v>
      </c>
      <c r="Q54" s="238" t="s">
        <v>486</v>
      </c>
      <c r="R54" s="248" t="s">
        <v>468</v>
      </c>
      <c r="S54" s="235">
        <v>0.5</v>
      </c>
      <c r="T54" s="322">
        <v>0.5</v>
      </c>
      <c r="U54" s="324" t="s">
        <v>774</v>
      </c>
      <c r="V54" s="75" t="s">
        <v>486</v>
      </c>
      <c r="W54" s="248" t="s">
        <v>487</v>
      </c>
      <c r="X54" s="235">
        <v>0.5</v>
      </c>
      <c r="Y54" s="239"/>
      <c r="Z54" s="38"/>
    </row>
    <row r="55" spans="1:26" ht="124.5" customHeight="1" x14ac:dyDescent="0.3">
      <c r="A55" s="361"/>
      <c r="B55" s="357"/>
      <c r="C55" s="361"/>
      <c r="D55" s="240" t="s">
        <v>36</v>
      </c>
      <c r="E55" s="231" t="s">
        <v>239</v>
      </c>
      <c r="F55" s="235">
        <v>1</v>
      </c>
      <c r="G55" s="231" t="s">
        <v>232</v>
      </c>
      <c r="H55" s="248" t="s">
        <v>225</v>
      </c>
      <c r="I55" s="235">
        <v>0</v>
      </c>
      <c r="J55" s="235">
        <v>0</v>
      </c>
      <c r="K55" s="230"/>
      <c r="L55" s="248" t="s">
        <v>488</v>
      </c>
      <c r="M55" s="248" t="s">
        <v>40</v>
      </c>
      <c r="N55" s="235">
        <v>0.2</v>
      </c>
      <c r="O55" s="262">
        <v>0.2</v>
      </c>
      <c r="P55" s="260" t="s">
        <v>690</v>
      </c>
      <c r="Q55" s="344" t="s">
        <v>831</v>
      </c>
      <c r="R55" s="248" t="s">
        <v>40</v>
      </c>
      <c r="S55" s="235">
        <v>0.4</v>
      </c>
      <c r="T55" s="322">
        <v>0.4</v>
      </c>
      <c r="U55" s="329" t="s">
        <v>774</v>
      </c>
      <c r="V55" s="75" t="s">
        <v>489</v>
      </c>
      <c r="W55" s="76" t="s">
        <v>40</v>
      </c>
      <c r="X55" s="239">
        <v>0.4</v>
      </c>
      <c r="Y55" s="239"/>
      <c r="Z55" s="23"/>
    </row>
    <row r="56" spans="1:26" ht="61.5" customHeight="1" x14ac:dyDescent="0.25">
      <c r="A56" s="361"/>
      <c r="B56" s="357"/>
      <c r="C56" s="361"/>
      <c r="D56" s="240" t="s">
        <v>37</v>
      </c>
      <c r="E56" s="36" t="s">
        <v>490</v>
      </c>
      <c r="F56" s="250">
        <v>1</v>
      </c>
      <c r="G56" s="231" t="s">
        <v>232</v>
      </c>
      <c r="H56" s="250" t="s">
        <v>225</v>
      </c>
      <c r="I56" s="34">
        <v>0</v>
      </c>
      <c r="J56" s="34">
        <v>0</v>
      </c>
      <c r="K56" s="137"/>
      <c r="L56" s="250" t="s">
        <v>232</v>
      </c>
      <c r="M56" s="250" t="s">
        <v>225</v>
      </c>
      <c r="N56" s="34">
        <v>0</v>
      </c>
      <c r="O56" s="34">
        <v>0</v>
      </c>
      <c r="P56" s="263" t="s">
        <v>674</v>
      </c>
      <c r="Q56" s="250" t="s">
        <v>232</v>
      </c>
      <c r="R56" s="250" t="s">
        <v>225</v>
      </c>
      <c r="S56" s="34">
        <v>0</v>
      </c>
      <c r="T56" s="34">
        <v>0</v>
      </c>
      <c r="U56" s="226" t="s">
        <v>674</v>
      </c>
      <c r="V56" s="36" t="s">
        <v>491</v>
      </c>
      <c r="W56" s="250" t="s">
        <v>40</v>
      </c>
      <c r="X56" s="34">
        <v>1</v>
      </c>
      <c r="Y56" s="34"/>
      <c r="Z56" s="137"/>
    </row>
    <row r="57" spans="1:26" ht="146.25" customHeight="1" x14ac:dyDescent="0.3">
      <c r="A57" s="361"/>
      <c r="B57" s="357"/>
      <c r="C57" s="381" t="s">
        <v>492</v>
      </c>
      <c r="D57" s="362" t="s">
        <v>39</v>
      </c>
      <c r="E57" s="231" t="s">
        <v>500</v>
      </c>
      <c r="F57" s="248">
        <v>0.3</v>
      </c>
      <c r="G57" s="77" t="s">
        <v>502</v>
      </c>
      <c r="H57" s="78" t="s">
        <v>506</v>
      </c>
      <c r="I57" s="235">
        <v>0.5</v>
      </c>
      <c r="J57" s="235">
        <v>0.5</v>
      </c>
      <c r="K57" s="22" t="s">
        <v>627</v>
      </c>
      <c r="L57" s="238" t="s">
        <v>507</v>
      </c>
      <c r="M57" s="248" t="s">
        <v>40</v>
      </c>
      <c r="N57" s="239">
        <v>0.5</v>
      </c>
      <c r="O57" s="265">
        <v>0.5</v>
      </c>
      <c r="P57" s="77" t="s">
        <v>691</v>
      </c>
      <c r="Q57" s="248" t="s">
        <v>232</v>
      </c>
      <c r="R57" s="248" t="s">
        <v>225</v>
      </c>
      <c r="S57" s="235">
        <v>0</v>
      </c>
      <c r="T57" s="322">
        <v>0</v>
      </c>
      <c r="U57" s="52" t="s">
        <v>674</v>
      </c>
      <c r="V57" s="238" t="s">
        <v>232</v>
      </c>
      <c r="W57" s="248" t="s">
        <v>225</v>
      </c>
      <c r="X57" s="68">
        <v>0</v>
      </c>
      <c r="Y57" s="239"/>
      <c r="Z57" s="25"/>
    </row>
    <row r="58" spans="1:26" ht="239.25" customHeight="1" x14ac:dyDescent="0.3">
      <c r="A58" s="361"/>
      <c r="B58" s="357"/>
      <c r="C58" s="381"/>
      <c r="D58" s="362"/>
      <c r="E58" s="231" t="s">
        <v>501</v>
      </c>
      <c r="F58" s="248">
        <v>0.3</v>
      </c>
      <c r="G58" s="231" t="s">
        <v>232</v>
      </c>
      <c r="H58" s="248" t="s">
        <v>225</v>
      </c>
      <c r="I58" s="235">
        <v>0</v>
      </c>
      <c r="J58" s="235">
        <v>0</v>
      </c>
      <c r="K58" s="22" t="s">
        <v>548</v>
      </c>
      <c r="L58" s="248" t="s">
        <v>232</v>
      </c>
      <c r="M58" s="248" t="s">
        <v>225</v>
      </c>
      <c r="N58" s="235">
        <v>0</v>
      </c>
      <c r="O58" s="265">
        <v>0</v>
      </c>
      <c r="P58" s="77" t="s">
        <v>674</v>
      </c>
      <c r="Q58" s="238" t="s">
        <v>501</v>
      </c>
      <c r="R58" s="248" t="s">
        <v>293</v>
      </c>
      <c r="S58" s="235">
        <v>0.5</v>
      </c>
      <c r="T58" s="322">
        <v>0.5</v>
      </c>
      <c r="U58" s="327" t="s">
        <v>776</v>
      </c>
      <c r="V58" s="238" t="s">
        <v>501</v>
      </c>
      <c r="W58" s="248" t="s">
        <v>293</v>
      </c>
      <c r="X58" s="68">
        <v>0.5</v>
      </c>
      <c r="Y58" s="239"/>
      <c r="Z58" s="25"/>
    </row>
    <row r="59" spans="1:26" ht="251.25" customHeight="1" x14ac:dyDescent="0.3">
      <c r="A59" s="361"/>
      <c r="B59" s="357"/>
      <c r="C59" s="381"/>
      <c r="D59" s="362"/>
      <c r="E59" s="231" t="s">
        <v>226</v>
      </c>
      <c r="F59" s="248">
        <v>0.4</v>
      </c>
      <c r="G59" s="238" t="s">
        <v>508</v>
      </c>
      <c r="H59" s="248" t="s">
        <v>476</v>
      </c>
      <c r="I59" s="235">
        <v>0.25</v>
      </c>
      <c r="J59" s="235">
        <v>0.25</v>
      </c>
      <c r="K59" s="22" t="s">
        <v>626</v>
      </c>
      <c r="L59" s="238" t="s">
        <v>503</v>
      </c>
      <c r="M59" s="248" t="s">
        <v>476</v>
      </c>
      <c r="N59" s="239">
        <v>0.25</v>
      </c>
      <c r="O59" s="265">
        <v>0.25</v>
      </c>
      <c r="P59" s="77" t="s">
        <v>692</v>
      </c>
      <c r="Q59" s="238" t="s">
        <v>503</v>
      </c>
      <c r="R59" s="248" t="s">
        <v>476</v>
      </c>
      <c r="S59" s="235">
        <v>0.25</v>
      </c>
      <c r="T59" s="322">
        <v>0.25</v>
      </c>
      <c r="U59" s="327" t="s">
        <v>777</v>
      </c>
      <c r="V59" s="238" t="s">
        <v>503</v>
      </c>
      <c r="W59" s="248" t="s">
        <v>476</v>
      </c>
      <c r="X59" s="68">
        <v>0.25</v>
      </c>
      <c r="Y59" s="239"/>
      <c r="Z59" s="25"/>
    </row>
    <row r="60" spans="1:26" ht="174" customHeight="1" x14ac:dyDescent="0.3">
      <c r="A60" s="361"/>
      <c r="B60" s="357"/>
      <c r="C60" s="381"/>
      <c r="D60" s="362" t="s">
        <v>41</v>
      </c>
      <c r="E60" s="238" t="s">
        <v>493</v>
      </c>
      <c r="F60" s="248">
        <v>0.4</v>
      </c>
      <c r="G60" s="77" t="s">
        <v>494</v>
      </c>
      <c r="H60" s="78" t="s">
        <v>40</v>
      </c>
      <c r="I60" s="235">
        <v>0.25</v>
      </c>
      <c r="J60" s="235">
        <v>0.25</v>
      </c>
      <c r="K60" s="22" t="s">
        <v>557</v>
      </c>
      <c r="L60" s="273" t="s">
        <v>495</v>
      </c>
      <c r="M60" s="248" t="s">
        <v>40</v>
      </c>
      <c r="N60" s="239">
        <v>0.25</v>
      </c>
      <c r="O60" s="265">
        <v>0.25</v>
      </c>
      <c r="P60" s="77" t="s">
        <v>693</v>
      </c>
      <c r="Q60" s="238" t="s">
        <v>496</v>
      </c>
      <c r="R60" s="248" t="s">
        <v>40</v>
      </c>
      <c r="S60" s="235">
        <v>0.25</v>
      </c>
      <c r="T60" s="322">
        <v>0.25</v>
      </c>
      <c r="U60" s="327" t="s">
        <v>778</v>
      </c>
      <c r="V60" s="238" t="s">
        <v>496</v>
      </c>
      <c r="W60" s="248" t="s">
        <v>40</v>
      </c>
      <c r="X60" s="68">
        <v>0.25</v>
      </c>
      <c r="Y60" s="239"/>
      <c r="Z60" s="25"/>
    </row>
    <row r="61" spans="1:26" ht="94.5" customHeight="1" x14ac:dyDescent="0.3">
      <c r="A61" s="380"/>
      <c r="B61" s="357"/>
      <c r="C61" s="381"/>
      <c r="D61" s="362"/>
      <c r="E61" s="238" t="s">
        <v>497</v>
      </c>
      <c r="F61" s="248">
        <v>0.3</v>
      </c>
      <c r="G61" s="231" t="s">
        <v>232</v>
      </c>
      <c r="H61" s="248" t="s">
        <v>225</v>
      </c>
      <c r="I61" s="235">
        <v>0</v>
      </c>
      <c r="J61" s="235">
        <v>0</v>
      </c>
      <c r="K61" s="22" t="s">
        <v>548</v>
      </c>
      <c r="L61" s="273" t="s">
        <v>232</v>
      </c>
      <c r="M61" s="248" t="s">
        <v>225</v>
      </c>
      <c r="N61" s="239">
        <v>0</v>
      </c>
      <c r="O61" s="265">
        <v>0</v>
      </c>
      <c r="P61" s="77" t="s">
        <v>674</v>
      </c>
      <c r="Q61" s="248" t="s">
        <v>232</v>
      </c>
      <c r="R61" s="248" t="s">
        <v>225</v>
      </c>
      <c r="S61" s="235">
        <v>0</v>
      </c>
      <c r="T61" s="322">
        <v>0</v>
      </c>
      <c r="U61" s="327" t="s">
        <v>674</v>
      </c>
      <c r="V61" s="238" t="s">
        <v>497</v>
      </c>
      <c r="W61" s="248" t="s">
        <v>498</v>
      </c>
      <c r="X61" s="68">
        <v>1</v>
      </c>
      <c r="Y61" s="239"/>
      <c r="Z61" s="25"/>
    </row>
    <row r="62" spans="1:26" ht="78" customHeight="1" x14ac:dyDescent="0.3">
      <c r="A62" s="380"/>
      <c r="B62" s="357"/>
      <c r="C62" s="381"/>
      <c r="D62" s="362"/>
      <c r="E62" s="238" t="s">
        <v>505</v>
      </c>
      <c r="F62" s="248">
        <v>0.3</v>
      </c>
      <c r="G62" s="231" t="s">
        <v>232</v>
      </c>
      <c r="H62" s="248" t="s">
        <v>225</v>
      </c>
      <c r="I62" s="235">
        <v>0</v>
      </c>
      <c r="J62" s="235">
        <v>0</v>
      </c>
      <c r="K62" s="22" t="s">
        <v>548</v>
      </c>
      <c r="L62" s="273" t="s">
        <v>232</v>
      </c>
      <c r="M62" s="248" t="s">
        <v>225</v>
      </c>
      <c r="N62" s="239">
        <v>0</v>
      </c>
      <c r="O62" s="265">
        <v>0</v>
      </c>
      <c r="P62" s="77" t="s">
        <v>674</v>
      </c>
      <c r="Q62" s="248" t="s">
        <v>232</v>
      </c>
      <c r="R62" s="248" t="s">
        <v>225</v>
      </c>
      <c r="S62" s="235">
        <v>0</v>
      </c>
      <c r="T62" s="322">
        <v>0</v>
      </c>
      <c r="U62" s="327" t="s">
        <v>674</v>
      </c>
      <c r="V62" s="238" t="s">
        <v>499</v>
      </c>
      <c r="W62" s="248" t="s">
        <v>509</v>
      </c>
      <c r="X62" s="68">
        <v>1</v>
      </c>
      <c r="Y62" s="239"/>
      <c r="Z62" s="25"/>
    </row>
    <row r="63" spans="1:26" ht="153.75" customHeight="1" thickBot="1" x14ac:dyDescent="0.35">
      <c r="A63" s="367"/>
      <c r="B63" s="358"/>
      <c r="C63" s="382"/>
      <c r="D63" s="26" t="s">
        <v>42</v>
      </c>
      <c r="E63" s="79" t="s">
        <v>504</v>
      </c>
      <c r="F63" s="249">
        <v>1</v>
      </c>
      <c r="G63" s="79" t="s">
        <v>240</v>
      </c>
      <c r="H63" s="80" t="s">
        <v>40</v>
      </c>
      <c r="I63" s="28">
        <v>0.25</v>
      </c>
      <c r="J63" s="28">
        <v>0.25</v>
      </c>
      <c r="K63" s="29" t="s">
        <v>558</v>
      </c>
      <c r="L63" s="79" t="s">
        <v>240</v>
      </c>
      <c r="M63" s="80" t="s">
        <v>40</v>
      </c>
      <c r="N63" s="46">
        <v>0.25</v>
      </c>
      <c r="O63" s="46">
        <v>0.25</v>
      </c>
      <c r="P63" s="272" t="s">
        <v>693</v>
      </c>
      <c r="Q63" s="79" t="s">
        <v>240</v>
      </c>
      <c r="R63" s="80" t="s">
        <v>40</v>
      </c>
      <c r="S63" s="46">
        <v>0.25</v>
      </c>
      <c r="T63" s="323">
        <v>0.25</v>
      </c>
      <c r="U63" s="340" t="s">
        <v>779</v>
      </c>
      <c r="V63" s="79" t="s">
        <v>240</v>
      </c>
      <c r="W63" s="249" t="s">
        <v>40</v>
      </c>
      <c r="X63" s="46">
        <v>0.25</v>
      </c>
      <c r="Y63" s="46"/>
      <c r="Z63" s="47"/>
    </row>
    <row r="64" spans="1:26" ht="135" customHeight="1" x14ac:dyDescent="0.25">
      <c r="A64" s="383" t="s">
        <v>357</v>
      </c>
      <c r="B64" s="393" t="s">
        <v>395</v>
      </c>
      <c r="C64" s="360" t="s">
        <v>43</v>
      </c>
      <c r="D64" s="360" t="s">
        <v>95</v>
      </c>
      <c r="E64" s="311" t="s">
        <v>516</v>
      </c>
      <c r="F64" s="312">
        <v>0.25</v>
      </c>
      <c r="G64" s="60" t="s">
        <v>592</v>
      </c>
      <c r="H64" s="251" t="s">
        <v>395</v>
      </c>
      <c r="I64" s="312">
        <v>1</v>
      </c>
      <c r="J64" s="312">
        <v>1</v>
      </c>
      <c r="K64" s="89" t="s">
        <v>593</v>
      </c>
      <c r="L64" s="60" t="s">
        <v>232</v>
      </c>
      <c r="M64" s="251" t="s">
        <v>225</v>
      </c>
      <c r="N64" s="49">
        <v>0</v>
      </c>
      <c r="O64" s="49">
        <v>0</v>
      </c>
      <c r="P64" s="60" t="s">
        <v>674</v>
      </c>
      <c r="Q64" s="60" t="s">
        <v>232</v>
      </c>
      <c r="R64" s="251" t="s">
        <v>225</v>
      </c>
      <c r="S64" s="49">
        <v>0</v>
      </c>
      <c r="T64" s="49">
        <v>0</v>
      </c>
      <c r="U64" s="60" t="s">
        <v>674</v>
      </c>
      <c r="V64" s="60" t="s">
        <v>232</v>
      </c>
      <c r="W64" s="251" t="s">
        <v>225</v>
      </c>
      <c r="X64" s="49">
        <v>0</v>
      </c>
      <c r="Y64" s="49"/>
      <c r="Z64" s="251"/>
    </row>
    <row r="65" spans="1:26" ht="199.5" customHeight="1" x14ac:dyDescent="0.25">
      <c r="A65" s="384"/>
      <c r="B65" s="394"/>
      <c r="C65" s="361"/>
      <c r="D65" s="361"/>
      <c r="E65" s="306" t="s">
        <v>517</v>
      </c>
      <c r="F65" s="305">
        <v>0.25</v>
      </c>
      <c r="G65" s="69" t="s">
        <v>560</v>
      </c>
      <c r="H65" s="288" t="s">
        <v>395</v>
      </c>
      <c r="I65" s="305">
        <v>0.25</v>
      </c>
      <c r="J65" s="305">
        <v>0.25</v>
      </c>
      <c r="K65" s="22" t="s">
        <v>559</v>
      </c>
      <c r="L65" s="309" t="s">
        <v>518</v>
      </c>
      <c r="M65" s="288" t="s">
        <v>395</v>
      </c>
      <c r="N65" s="310">
        <v>0.25</v>
      </c>
      <c r="O65" s="310">
        <v>0.25</v>
      </c>
      <c r="P65" s="309" t="s">
        <v>708</v>
      </c>
      <c r="Q65" s="309" t="s">
        <v>518</v>
      </c>
      <c r="R65" s="288" t="s">
        <v>395</v>
      </c>
      <c r="S65" s="310">
        <v>0.25</v>
      </c>
      <c r="T65" s="328">
        <v>0.25</v>
      </c>
      <c r="U65" s="327" t="s">
        <v>780</v>
      </c>
      <c r="V65" s="309" t="s">
        <v>518</v>
      </c>
      <c r="W65" s="288" t="s">
        <v>395</v>
      </c>
      <c r="X65" s="310">
        <v>0.25</v>
      </c>
      <c r="Y65" s="310"/>
      <c r="Z65" s="288"/>
    </row>
    <row r="66" spans="1:26" ht="94.5" customHeight="1" x14ac:dyDescent="0.25">
      <c r="A66" s="384"/>
      <c r="B66" s="394"/>
      <c r="C66" s="361"/>
      <c r="D66" s="361"/>
      <c r="E66" s="304" t="s">
        <v>519</v>
      </c>
      <c r="F66" s="305">
        <v>0.25</v>
      </c>
      <c r="G66" s="69" t="s">
        <v>520</v>
      </c>
      <c r="H66" s="288" t="s">
        <v>395</v>
      </c>
      <c r="I66" s="305">
        <v>1</v>
      </c>
      <c r="J66" s="305">
        <v>1</v>
      </c>
      <c r="K66" s="22" t="s">
        <v>561</v>
      </c>
      <c r="L66" s="309" t="s">
        <v>232</v>
      </c>
      <c r="M66" s="288" t="s">
        <v>225</v>
      </c>
      <c r="N66" s="310">
        <v>0</v>
      </c>
      <c r="O66" s="310">
        <v>0</v>
      </c>
      <c r="P66" s="309" t="s">
        <v>674</v>
      </c>
      <c r="Q66" s="309" t="s">
        <v>232</v>
      </c>
      <c r="R66" s="288" t="s">
        <v>225</v>
      </c>
      <c r="S66" s="310">
        <v>0</v>
      </c>
      <c r="T66" s="328">
        <v>0</v>
      </c>
      <c r="U66" s="327" t="s">
        <v>674</v>
      </c>
      <c r="V66" s="309" t="s">
        <v>232</v>
      </c>
      <c r="W66" s="288" t="s">
        <v>225</v>
      </c>
      <c r="X66" s="310">
        <v>0</v>
      </c>
      <c r="Y66" s="310"/>
      <c r="Z66" s="288"/>
    </row>
    <row r="67" spans="1:26" ht="188.25" customHeight="1" x14ac:dyDescent="0.25">
      <c r="A67" s="384"/>
      <c r="B67" s="394"/>
      <c r="C67" s="361"/>
      <c r="D67" s="361"/>
      <c r="E67" s="304" t="s">
        <v>638</v>
      </c>
      <c r="F67" s="305">
        <v>0.25</v>
      </c>
      <c r="G67" s="309" t="s">
        <v>232</v>
      </c>
      <c r="H67" s="288" t="s">
        <v>280</v>
      </c>
      <c r="I67" s="305">
        <v>0</v>
      </c>
      <c r="J67" s="305">
        <v>0</v>
      </c>
      <c r="K67" s="22"/>
      <c r="L67" s="309" t="s">
        <v>710</v>
      </c>
      <c r="M67" s="288" t="s">
        <v>395</v>
      </c>
      <c r="N67" s="310">
        <v>0.34</v>
      </c>
      <c r="O67" s="310">
        <v>0.34</v>
      </c>
      <c r="P67" s="309" t="s">
        <v>709</v>
      </c>
      <c r="Q67" s="309" t="s">
        <v>756</v>
      </c>
      <c r="R67" s="288" t="s">
        <v>395</v>
      </c>
      <c r="S67" s="310">
        <v>0.33</v>
      </c>
      <c r="T67" s="328">
        <v>0.33</v>
      </c>
      <c r="U67" s="327" t="s">
        <v>781</v>
      </c>
      <c r="V67" s="309" t="s">
        <v>639</v>
      </c>
      <c r="W67" s="288" t="s">
        <v>395</v>
      </c>
      <c r="X67" s="310">
        <v>0.33</v>
      </c>
      <c r="Y67" s="310"/>
      <c r="Z67" s="288"/>
    </row>
    <row r="68" spans="1:26" ht="114" customHeight="1" x14ac:dyDescent="0.25">
      <c r="A68" s="384"/>
      <c r="B68" s="394"/>
      <c r="C68" s="362" t="s">
        <v>44</v>
      </c>
      <c r="D68" s="361" t="s">
        <v>95</v>
      </c>
      <c r="E68" s="304" t="s">
        <v>522</v>
      </c>
      <c r="F68" s="305">
        <v>0</v>
      </c>
      <c r="G68" s="309" t="s">
        <v>521</v>
      </c>
      <c r="H68" s="288" t="s">
        <v>395</v>
      </c>
      <c r="I68" s="305">
        <v>0</v>
      </c>
      <c r="J68" s="305">
        <v>0</v>
      </c>
      <c r="K68" s="314" t="s">
        <v>562</v>
      </c>
      <c r="L68" s="309" t="s">
        <v>232</v>
      </c>
      <c r="M68" s="288" t="s">
        <v>225</v>
      </c>
      <c r="N68" s="310">
        <v>0</v>
      </c>
      <c r="O68" s="310">
        <v>0</v>
      </c>
      <c r="P68" s="309" t="s">
        <v>674</v>
      </c>
      <c r="Q68" s="309" t="s">
        <v>232</v>
      </c>
      <c r="R68" s="288" t="s">
        <v>225</v>
      </c>
      <c r="S68" s="310">
        <v>0</v>
      </c>
      <c r="T68" s="328">
        <v>0</v>
      </c>
      <c r="U68" s="327" t="s">
        <v>674</v>
      </c>
      <c r="V68" s="309" t="s">
        <v>232</v>
      </c>
      <c r="W68" s="288" t="s">
        <v>225</v>
      </c>
      <c r="X68" s="310">
        <v>0</v>
      </c>
      <c r="Y68" s="310"/>
      <c r="Z68" s="288"/>
    </row>
    <row r="69" spans="1:26" ht="147" customHeight="1" x14ac:dyDescent="0.25">
      <c r="A69" s="384"/>
      <c r="B69" s="394"/>
      <c r="C69" s="362"/>
      <c r="D69" s="361"/>
      <c r="E69" s="304" t="s">
        <v>523</v>
      </c>
      <c r="F69" s="21">
        <v>1</v>
      </c>
      <c r="G69" s="315" t="s">
        <v>563</v>
      </c>
      <c r="H69" s="316" t="s">
        <v>525</v>
      </c>
      <c r="I69" s="305">
        <v>0.25</v>
      </c>
      <c r="J69" s="305">
        <v>0.25</v>
      </c>
      <c r="K69" s="22" t="s">
        <v>564</v>
      </c>
      <c r="L69" s="315" t="s">
        <v>524</v>
      </c>
      <c r="M69" s="316" t="s">
        <v>525</v>
      </c>
      <c r="N69" s="305">
        <v>0.25</v>
      </c>
      <c r="O69" s="310">
        <v>0.25</v>
      </c>
      <c r="P69" s="315" t="s">
        <v>564</v>
      </c>
      <c r="Q69" s="315" t="s">
        <v>524</v>
      </c>
      <c r="R69" s="316" t="s">
        <v>525</v>
      </c>
      <c r="S69" s="305">
        <v>0.25</v>
      </c>
      <c r="T69" s="322">
        <v>0.25</v>
      </c>
      <c r="U69" s="327" t="s">
        <v>782</v>
      </c>
      <c r="V69" s="315" t="s">
        <v>524</v>
      </c>
      <c r="W69" s="316" t="s">
        <v>525</v>
      </c>
      <c r="X69" s="305">
        <v>0.25</v>
      </c>
      <c r="Y69" s="305"/>
      <c r="Z69" s="54"/>
    </row>
    <row r="70" spans="1:26" ht="142.5" customHeight="1" x14ac:dyDescent="0.3">
      <c r="A70" s="384"/>
      <c r="B70" s="394"/>
      <c r="C70" s="304" t="s">
        <v>45</v>
      </c>
      <c r="D70" s="306" t="s">
        <v>95</v>
      </c>
      <c r="E70" s="304" t="s">
        <v>526</v>
      </c>
      <c r="F70" s="21">
        <v>1</v>
      </c>
      <c r="G70" s="317" t="s">
        <v>527</v>
      </c>
      <c r="H70" s="316" t="s">
        <v>525</v>
      </c>
      <c r="I70" s="305">
        <v>0.25</v>
      </c>
      <c r="J70" s="305">
        <v>0</v>
      </c>
      <c r="K70" s="22" t="s">
        <v>565</v>
      </c>
      <c r="L70" s="317" t="s">
        <v>527</v>
      </c>
      <c r="M70" s="316" t="s">
        <v>525</v>
      </c>
      <c r="N70" s="305">
        <v>0.25</v>
      </c>
      <c r="O70" s="310">
        <v>0.25</v>
      </c>
      <c r="P70" s="315" t="s">
        <v>564</v>
      </c>
      <c r="Q70" s="317" t="s">
        <v>527</v>
      </c>
      <c r="R70" s="316" t="s">
        <v>525</v>
      </c>
      <c r="S70" s="305">
        <v>0.25</v>
      </c>
      <c r="T70" s="21">
        <v>0.5</v>
      </c>
      <c r="U70" s="329" t="s">
        <v>783</v>
      </c>
      <c r="V70" s="317" t="s">
        <v>527</v>
      </c>
      <c r="W70" s="316" t="s">
        <v>525</v>
      </c>
      <c r="X70" s="305">
        <v>0.25</v>
      </c>
      <c r="Y70" s="305"/>
      <c r="Z70" s="23"/>
    </row>
    <row r="71" spans="1:26" ht="120.75" customHeight="1" thickBot="1" x14ac:dyDescent="0.3">
      <c r="A71" s="385"/>
      <c r="B71" s="395"/>
      <c r="C71" s="308" t="s">
        <v>46</v>
      </c>
      <c r="D71" s="307" t="s">
        <v>95</v>
      </c>
      <c r="E71" s="308" t="s">
        <v>528</v>
      </c>
      <c r="F71" s="313">
        <v>1</v>
      </c>
      <c r="G71" s="318" t="s">
        <v>529</v>
      </c>
      <c r="H71" s="319" t="s">
        <v>395</v>
      </c>
      <c r="I71" s="313">
        <v>0.25</v>
      </c>
      <c r="J71" s="313">
        <v>0</v>
      </c>
      <c r="K71" s="29" t="s">
        <v>565</v>
      </c>
      <c r="L71" s="318" t="s">
        <v>529</v>
      </c>
      <c r="M71" s="319" t="s">
        <v>395</v>
      </c>
      <c r="N71" s="313">
        <v>0.25</v>
      </c>
      <c r="O71" s="313">
        <v>0.25</v>
      </c>
      <c r="P71" s="79" t="s">
        <v>711</v>
      </c>
      <c r="Q71" s="318" t="s">
        <v>529</v>
      </c>
      <c r="R71" s="319" t="s">
        <v>395</v>
      </c>
      <c r="S71" s="313">
        <v>0.25</v>
      </c>
      <c r="T71" s="27">
        <v>0.5</v>
      </c>
      <c r="U71" s="79" t="s">
        <v>784</v>
      </c>
      <c r="V71" s="318" t="s">
        <v>529</v>
      </c>
      <c r="W71" s="319" t="s">
        <v>395</v>
      </c>
      <c r="X71" s="313">
        <v>0.25</v>
      </c>
      <c r="Y71" s="27"/>
      <c r="Z71" s="249"/>
    </row>
    <row r="72" spans="1:26" ht="87" customHeight="1" x14ac:dyDescent="0.3">
      <c r="A72" s="377" t="s">
        <v>358</v>
      </c>
      <c r="B72" s="377" t="s">
        <v>396</v>
      </c>
      <c r="C72" s="376" t="s">
        <v>48</v>
      </c>
      <c r="D72" s="376" t="s">
        <v>49</v>
      </c>
      <c r="E72" s="241" t="s">
        <v>404</v>
      </c>
      <c r="F72" s="136">
        <v>0.3</v>
      </c>
      <c r="G72" s="241" t="s">
        <v>406</v>
      </c>
      <c r="H72" s="247" t="s">
        <v>5</v>
      </c>
      <c r="I72" s="136">
        <v>0.25</v>
      </c>
      <c r="J72" s="136">
        <v>0.25</v>
      </c>
      <c r="K72" s="19" t="s">
        <v>668</v>
      </c>
      <c r="L72" s="241" t="s">
        <v>406</v>
      </c>
      <c r="M72" s="247" t="s">
        <v>5</v>
      </c>
      <c r="N72" s="136">
        <v>0.25</v>
      </c>
      <c r="O72" s="32">
        <v>0.25</v>
      </c>
      <c r="P72" s="31" t="s">
        <v>712</v>
      </c>
      <c r="Q72" s="241" t="s">
        <v>406</v>
      </c>
      <c r="R72" s="247" t="s">
        <v>5</v>
      </c>
      <c r="S72" s="136">
        <v>0.25</v>
      </c>
      <c r="T72" s="32">
        <v>0.25</v>
      </c>
      <c r="U72" s="159" t="s">
        <v>788</v>
      </c>
      <c r="V72" s="241" t="s">
        <v>406</v>
      </c>
      <c r="W72" s="247" t="s">
        <v>5</v>
      </c>
      <c r="X72" s="136">
        <v>0.25</v>
      </c>
      <c r="Y72" s="32"/>
      <c r="Z72" s="20"/>
    </row>
    <row r="73" spans="1:26" ht="152.25" customHeight="1" x14ac:dyDescent="0.3">
      <c r="A73" s="361"/>
      <c r="B73" s="361"/>
      <c r="C73" s="362"/>
      <c r="D73" s="362"/>
      <c r="E73" s="231" t="s">
        <v>405</v>
      </c>
      <c r="F73" s="235">
        <v>0.4</v>
      </c>
      <c r="G73" s="238" t="s">
        <v>408</v>
      </c>
      <c r="H73" s="248" t="s">
        <v>5</v>
      </c>
      <c r="I73" s="235">
        <v>0.25</v>
      </c>
      <c r="J73" s="235">
        <v>0.25</v>
      </c>
      <c r="K73" s="81" t="s">
        <v>621</v>
      </c>
      <c r="L73" s="238" t="s">
        <v>408</v>
      </c>
      <c r="M73" s="248" t="s">
        <v>5</v>
      </c>
      <c r="N73" s="235">
        <v>0.25</v>
      </c>
      <c r="O73" s="285">
        <v>0.25</v>
      </c>
      <c r="P73" s="284" t="s">
        <v>713</v>
      </c>
      <c r="Q73" s="238" t="s">
        <v>408</v>
      </c>
      <c r="R73" s="248" t="s">
        <v>5</v>
      </c>
      <c r="S73" s="235">
        <v>0.25</v>
      </c>
      <c r="T73" s="328">
        <v>0.25</v>
      </c>
      <c r="U73" s="329" t="s">
        <v>789</v>
      </c>
      <c r="V73" s="238" t="s">
        <v>408</v>
      </c>
      <c r="W73" s="248" t="s">
        <v>5</v>
      </c>
      <c r="X73" s="235">
        <v>0.25</v>
      </c>
      <c r="Y73" s="239"/>
      <c r="Z73" s="23"/>
    </row>
    <row r="74" spans="1:26" ht="109.5" customHeight="1" x14ac:dyDescent="0.3">
      <c r="A74" s="361"/>
      <c r="B74" s="361"/>
      <c r="C74" s="362"/>
      <c r="D74" s="362"/>
      <c r="E74" s="231" t="s">
        <v>407</v>
      </c>
      <c r="F74" s="235">
        <v>0.3</v>
      </c>
      <c r="G74" s="231" t="s">
        <v>622</v>
      </c>
      <c r="H74" s="248" t="s">
        <v>5</v>
      </c>
      <c r="I74" s="235">
        <v>0.25</v>
      </c>
      <c r="J74" s="235">
        <v>0.25</v>
      </c>
      <c r="K74" s="22" t="s">
        <v>623</v>
      </c>
      <c r="L74" s="231" t="s">
        <v>622</v>
      </c>
      <c r="M74" s="248" t="s">
        <v>5</v>
      </c>
      <c r="N74" s="235">
        <v>0.25</v>
      </c>
      <c r="O74" s="285">
        <v>0.25</v>
      </c>
      <c r="P74" s="284" t="s">
        <v>714</v>
      </c>
      <c r="Q74" s="231" t="s">
        <v>409</v>
      </c>
      <c r="R74" s="248" t="s">
        <v>5</v>
      </c>
      <c r="S74" s="235">
        <v>0.25</v>
      </c>
      <c r="T74" s="328">
        <v>0.25</v>
      </c>
      <c r="U74" s="329" t="s">
        <v>790</v>
      </c>
      <c r="V74" s="231" t="s">
        <v>409</v>
      </c>
      <c r="W74" s="248" t="s">
        <v>5</v>
      </c>
      <c r="X74" s="235">
        <v>0.25</v>
      </c>
      <c r="Y74" s="239"/>
      <c r="Z74" s="23"/>
    </row>
    <row r="75" spans="1:26" ht="389.25" customHeight="1" x14ac:dyDescent="0.3">
      <c r="A75" s="361"/>
      <c r="B75" s="361"/>
      <c r="C75" s="362" t="s">
        <v>50</v>
      </c>
      <c r="D75" s="362" t="s">
        <v>51</v>
      </c>
      <c r="E75" s="369" t="s">
        <v>241</v>
      </c>
      <c r="F75" s="370">
        <v>0.5</v>
      </c>
      <c r="G75" s="238" t="s">
        <v>301</v>
      </c>
      <c r="H75" s="248" t="s">
        <v>243</v>
      </c>
      <c r="I75" s="235">
        <v>0.25</v>
      </c>
      <c r="J75" s="235">
        <v>0.25</v>
      </c>
      <c r="K75" s="22" t="s">
        <v>566</v>
      </c>
      <c r="L75" s="238" t="s">
        <v>247</v>
      </c>
      <c r="M75" s="248" t="s">
        <v>251</v>
      </c>
      <c r="N75" s="235">
        <v>0.25</v>
      </c>
      <c r="O75" s="285">
        <v>0.25</v>
      </c>
      <c r="P75" s="69" t="s">
        <v>715</v>
      </c>
      <c r="Q75" s="238" t="s">
        <v>249</v>
      </c>
      <c r="R75" s="248" t="s">
        <v>243</v>
      </c>
      <c r="S75" s="235">
        <v>0.25</v>
      </c>
      <c r="T75" s="328">
        <v>0.25</v>
      </c>
      <c r="U75" s="327" t="s">
        <v>791</v>
      </c>
      <c r="V75" s="238" t="s">
        <v>410</v>
      </c>
      <c r="W75" s="248" t="s">
        <v>243</v>
      </c>
      <c r="X75" s="235">
        <v>0.25</v>
      </c>
      <c r="Y75" s="239"/>
      <c r="Z75" s="25"/>
    </row>
    <row r="76" spans="1:26" ht="81.75" customHeight="1" x14ac:dyDescent="0.3">
      <c r="A76" s="361"/>
      <c r="B76" s="361"/>
      <c r="C76" s="362"/>
      <c r="D76" s="362"/>
      <c r="E76" s="369"/>
      <c r="F76" s="370"/>
      <c r="G76" s="238" t="s">
        <v>402</v>
      </c>
      <c r="H76" s="248" t="s">
        <v>243</v>
      </c>
      <c r="I76" s="235">
        <v>0.25</v>
      </c>
      <c r="J76" s="235">
        <v>0.25</v>
      </c>
      <c r="K76" s="22" t="s">
        <v>567</v>
      </c>
      <c r="L76" s="238" t="s">
        <v>248</v>
      </c>
      <c r="M76" s="248" t="s">
        <v>251</v>
      </c>
      <c r="N76" s="235">
        <v>0.25</v>
      </c>
      <c r="O76" s="285">
        <v>0.25</v>
      </c>
      <c r="P76" s="284" t="s">
        <v>716</v>
      </c>
      <c r="Q76" s="238" t="s">
        <v>250</v>
      </c>
      <c r="R76" s="248" t="s">
        <v>251</v>
      </c>
      <c r="S76" s="239">
        <v>0.25</v>
      </c>
      <c r="T76" s="328">
        <v>0.25</v>
      </c>
      <c r="U76" s="52" t="s">
        <v>792</v>
      </c>
      <c r="V76" s="238" t="s">
        <v>252</v>
      </c>
      <c r="W76" s="248" t="s">
        <v>251</v>
      </c>
      <c r="X76" s="239">
        <v>0.25</v>
      </c>
      <c r="Y76" s="239"/>
      <c r="Z76" s="25"/>
    </row>
    <row r="77" spans="1:26" ht="111.75" customHeight="1" x14ac:dyDescent="0.3">
      <c r="A77" s="361"/>
      <c r="B77" s="361"/>
      <c r="C77" s="362"/>
      <c r="D77" s="362"/>
      <c r="E77" s="369"/>
      <c r="F77" s="370"/>
      <c r="G77" s="238" t="s">
        <v>403</v>
      </c>
      <c r="H77" s="248" t="s">
        <v>243</v>
      </c>
      <c r="I77" s="235">
        <v>0.5</v>
      </c>
      <c r="J77" s="235">
        <v>0.5</v>
      </c>
      <c r="K77" s="22" t="s">
        <v>568</v>
      </c>
      <c r="L77" s="238" t="s">
        <v>232</v>
      </c>
      <c r="M77" s="248" t="s">
        <v>225</v>
      </c>
      <c r="N77" s="239">
        <v>0</v>
      </c>
      <c r="O77" s="285">
        <v>0</v>
      </c>
      <c r="P77" s="284" t="s">
        <v>674</v>
      </c>
      <c r="Q77" s="238" t="s">
        <v>232</v>
      </c>
      <c r="R77" s="248" t="s">
        <v>225</v>
      </c>
      <c r="S77" s="239">
        <v>0</v>
      </c>
      <c r="T77" s="328">
        <v>0</v>
      </c>
      <c r="U77" s="326" t="s">
        <v>674</v>
      </c>
      <c r="V77" s="238" t="s">
        <v>253</v>
      </c>
      <c r="W77" s="238"/>
      <c r="X77" s="239">
        <v>0.5</v>
      </c>
      <c r="Y77" s="239"/>
      <c r="Z77" s="23"/>
    </row>
    <row r="78" spans="1:26" ht="108" customHeight="1" x14ac:dyDescent="0.3">
      <c r="A78" s="361"/>
      <c r="B78" s="361"/>
      <c r="C78" s="362"/>
      <c r="D78" s="362"/>
      <c r="E78" s="52" t="s">
        <v>242</v>
      </c>
      <c r="F78" s="239">
        <v>0.5</v>
      </c>
      <c r="G78" s="238" t="s">
        <v>302</v>
      </c>
      <c r="H78" s="248" t="s">
        <v>52</v>
      </c>
      <c r="I78" s="235">
        <v>0.2</v>
      </c>
      <c r="J78" s="235">
        <v>0.2</v>
      </c>
      <c r="K78" s="22" t="s">
        <v>570</v>
      </c>
      <c r="L78" s="238" t="s">
        <v>244</v>
      </c>
      <c r="M78" s="248" t="s">
        <v>52</v>
      </c>
      <c r="N78" s="54">
        <v>0.7</v>
      </c>
      <c r="O78" s="54">
        <v>0.6</v>
      </c>
      <c r="P78" s="284" t="s">
        <v>718</v>
      </c>
      <c r="Q78" s="238" t="s">
        <v>245</v>
      </c>
      <c r="R78" s="248" t="s">
        <v>52</v>
      </c>
      <c r="S78" s="239">
        <v>0.1</v>
      </c>
      <c r="T78" s="334">
        <v>0.1</v>
      </c>
      <c r="U78" s="335" t="s">
        <v>793</v>
      </c>
      <c r="V78" s="238" t="s">
        <v>246</v>
      </c>
      <c r="W78" s="23"/>
      <c r="X78" s="235"/>
      <c r="Y78" s="239"/>
      <c r="Z78" s="23"/>
    </row>
    <row r="79" spans="1:26" ht="133.5" customHeight="1" x14ac:dyDescent="0.25">
      <c r="A79" s="361"/>
      <c r="B79" s="361"/>
      <c r="C79" s="362"/>
      <c r="D79" s="362" t="s">
        <v>53</v>
      </c>
      <c r="E79" s="52" t="s">
        <v>254</v>
      </c>
      <c r="F79" s="239">
        <v>0.34</v>
      </c>
      <c r="G79" s="52" t="s">
        <v>796</v>
      </c>
      <c r="H79" s="248" t="s">
        <v>255</v>
      </c>
      <c r="I79" s="248">
        <v>0.15</v>
      </c>
      <c r="J79" s="235">
        <v>0.15</v>
      </c>
      <c r="K79" s="22" t="s">
        <v>569</v>
      </c>
      <c r="L79" s="231" t="s">
        <v>256</v>
      </c>
      <c r="M79" s="248" t="s">
        <v>52</v>
      </c>
      <c r="N79" s="248">
        <v>0.6</v>
      </c>
      <c r="O79" s="54">
        <v>0.5</v>
      </c>
      <c r="P79" s="22" t="s">
        <v>719</v>
      </c>
      <c r="Q79" s="231" t="s">
        <v>257</v>
      </c>
      <c r="R79" s="248" t="s">
        <v>52</v>
      </c>
      <c r="S79" s="248">
        <v>0.25</v>
      </c>
      <c r="T79" s="334">
        <v>0.25</v>
      </c>
      <c r="U79" s="335" t="s">
        <v>794</v>
      </c>
      <c r="V79" s="22" t="s">
        <v>232</v>
      </c>
      <c r="W79" s="230" t="s">
        <v>225</v>
      </c>
      <c r="X79" s="239">
        <v>0</v>
      </c>
      <c r="Y79" s="239"/>
      <c r="Z79" s="83" t="s">
        <v>225</v>
      </c>
    </row>
    <row r="80" spans="1:26" ht="114" customHeight="1" x14ac:dyDescent="0.3">
      <c r="A80" s="361"/>
      <c r="B80" s="361"/>
      <c r="C80" s="362"/>
      <c r="D80" s="362"/>
      <c r="E80" s="52" t="s">
        <v>258</v>
      </c>
      <c r="F80" s="239">
        <v>0.33</v>
      </c>
      <c r="G80" s="231" t="s">
        <v>232</v>
      </c>
      <c r="H80" s="230" t="s">
        <v>225</v>
      </c>
      <c r="I80" s="235">
        <v>0</v>
      </c>
      <c r="J80" s="235">
        <v>0</v>
      </c>
      <c r="K80" s="231" t="s">
        <v>232</v>
      </c>
      <c r="L80" s="231" t="s">
        <v>232</v>
      </c>
      <c r="M80" s="230" t="s">
        <v>225</v>
      </c>
      <c r="N80" s="248">
        <v>0</v>
      </c>
      <c r="O80" s="285">
        <v>0</v>
      </c>
      <c r="P80" s="282" t="s">
        <v>674</v>
      </c>
      <c r="Q80" s="231" t="s">
        <v>260</v>
      </c>
      <c r="R80" s="248" t="s">
        <v>261</v>
      </c>
      <c r="S80" s="248">
        <v>0.5</v>
      </c>
      <c r="T80" s="334">
        <v>0.25</v>
      </c>
      <c r="U80" s="335" t="s">
        <v>795</v>
      </c>
      <c r="V80" s="22" t="s">
        <v>262</v>
      </c>
      <c r="W80" s="248" t="s">
        <v>261</v>
      </c>
      <c r="X80" s="248">
        <v>0.5</v>
      </c>
      <c r="Y80" s="239"/>
      <c r="Z80" s="23"/>
    </row>
    <row r="81" spans="1:26" ht="88.5" customHeight="1" x14ac:dyDescent="0.3">
      <c r="A81" s="361"/>
      <c r="B81" s="361"/>
      <c r="C81" s="362"/>
      <c r="D81" s="362"/>
      <c r="E81" s="52" t="s">
        <v>259</v>
      </c>
      <c r="F81" s="239">
        <v>0.33</v>
      </c>
      <c r="G81" s="231" t="s">
        <v>232</v>
      </c>
      <c r="H81" s="230" t="s">
        <v>225</v>
      </c>
      <c r="I81" s="235">
        <v>0</v>
      </c>
      <c r="J81" s="235">
        <v>0</v>
      </c>
      <c r="K81" s="231" t="s">
        <v>232</v>
      </c>
      <c r="L81" s="231" t="s">
        <v>232</v>
      </c>
      <c r="M81" s="230" t="s">
        <v>225</v>
      </c>
      <c r="N81" s="248">
        <v>0</v>
      </c>
      <c r="O81" s="285">
        <v>0</v>
      </c>
      <c r="P81" s="282" t="s">
        <v>674</v>
      </c>
      <c r="Q81" s="231" t="s">
        <v>264</v>
      </c>
      <c r="R81" s="248" t="s">
        <v>261</v>
      </c>
      <c r="S81" s="235">
        <v>0.25</v>
      </c>
      <c r="T81" s="334">
        <v>0.25</v>
      </c>
      <c r="U81" s="335" t="s">
        <v>797</v>
      </c>
      <c r="V81" s="240" t="s">
        <v>263</v>
      </c>
      <c r="W81" s="248" t="s">
        <v>261</v>
      </c>
      <c r="X81" s="239">
        <v>0.75</v>
      </c>
      <c r="Y81" s="239"/>
      <c r="Z81" s="23"/>
    </row>
    <row r="82" spans="1:26" ht="58.5" customHeight="1" x14ac:dyDescent="0.3">
      <c r="A82" s="361"/>
      <c r="B82" s="361"/>
      <c r="C82" s="362"/>
      <c r="D82" s="362" t="s">
        <v>54</v>
      </c>
      <c r="E82" s="52" t="s">
        <v>265</v>
      </c>
      <c r="F82" s="239">
        <v>0.3</v>
      </c>
      <c r="G82" s="231" t="s">
        <v>232</v>
      </c>
      <c r="H82" s="230" t="s">
        <v>225</v>
      </c>
      <c r="I82" s="235">
        <v>0</v>
      </c>
      <c r="J82" s="235">
        <v>0</v>
      </c>
      <c r="K82" s="231" t="s">
        <v>232</v>
      </c>
      <c r="L82" s="231" t="s">
        <v>266</v>
      </c>
      <c r="M82" s="248" t="s">
        <v>52</v>
      </c>
      <c r="N82" s="235">
        <v>0.8</v>
      </c>
      <c r="O82" s="283">
        <v>0.75</v>
      </c>
      <c r="P82" s="282" t="s">
        <v>720</v>
      </c>
      <c r="Q82" s="231" t="s">
        <v>306</v>
      </c>
      <c r="R82" s="248" t="s">
        <v>52</v>
      </c>
      <c r="S82" s="235">
        <v>0.2</v>
      </c>
      <c r="T82" s="332">
        <v>0.2</v>
      </c>
      <c r="U82" s="52" t="s">
        <v>798</v>
      </c>
      <c r="V82" s="22"/>
      <c r="W82" s="22"/>
      <c r="X82" s="68"/>
      <c r="Y82" s="239"/>
      <c r="Z82" s="25"/>
    </row>
    <row r="83" spans="1:26" ht="114" customHeight="1" x14ac:dyDescent="0.3">
      <c r="A83" s="361"/>
      <c r="B83" s="361"/>
      <c r="C83" s="362"/>
      <c r="D83" s="362"/>
      <c r="E83" s="52" t="s">
        <v>303</v>
      </c>
      <c r="F83" s="239">
        <v>0.4</v>
      </c>
      <c r="G83" s="52" t="s">
        <v>267</v>
      </c>
      <c r="H83" s="248" t="s">
        <v>52</v>
      </c>
      <c r="I83" s="235">
        <v>0.3</v>
      </c>
      <c r="J83" s="235">
        <v>0.3</v>
      </c>
      <c r="K83" s="22" t="s">
        <v>571</v>
      </c>
      <c r="L83" s="231" t="s">
        <v>268</v>
      </c>
      <c r="M83" s="248" t="s">
        <v>52</v>
      </c>
      <c r="N83" s="235">
        <v>0.6</v>
      </c>
      <c r="O83" s="285">
        <v>0.6</v>
      </c>
      <c r="P83" s="282" t="s">
        <v>721</v>
      </c>
      <c r="Q83" s="231" t="s">
        <v>306</v>
      </c>
      <c r="R83" s="248" t="s">
        <v>52</v>
      </c>
      <c r="S83" s="235">
        <v>0.1</v>
      </c>
      <c r="T83" s="334">
        <v>0.1</v>
      </c>
      <c r="U83" s="335" t="s">
        <v>799</v>
      </c>
      <c r="V83" s="23"/>
      <c r="W83" s="23"/>
      <c r="X83" s="235"/>
      <c r="Y83" s="239"/>
      <c r="Z83" s="23"/>
    </row>
    <row r="84" spans="1:26" ht="127.5" customHeight="1" x14ac:dyDescent="0.3">
      <c r="A84" s="361"/>
      <c r="B84" s="361"/>
      <c r="C84" s="362"/>
      <c r="D84" s="362"/>
      <c r="E84" s="52" t="s">
        <v>304</v>
      </c>
      <c r="F84" s="239">
        <v>0.3</v>
      </c>
      <c r="G84" s="52" t="s">
        <v>305</v>
      </c>
      <c r="H84" s="248" t="s">
        <v>52</v>
      </c>
      <c r="I84" s="235">
        <v>0</v>
      </c>
      <c r="J84" s="235">
        <v>0</v>
      </c>
      <c r="K84" s="22" t="s">
        <v>232</v>
      </c>
      <c r="L84" s="231" t="s">
        <v>266</v>
      </c>
      <c r="M84" s="248" t="s">
        <v>52</v>
      </c>
      <c r="N84" s="283">
        <v>0.8</v>
      </c>
      <c r="O84" s="285">
        <v>0.7</v>
      </c>
      <c r="P84" s="282" t="s">
        <v>722</v>
      </c>
      <c r="Q84" s="231" t="s">
        <v>306</v>
      </c>
      <c r="R84" s="248" t="s">
        <v>52</v>
      </c>
      <c r="S84" s="235">
        <v>0.2</v>
      </c>
      <c r="T84" s="334">
        <v>0.1</v>
      </c>
      <c r="U84" s="335" t="s">
        <v>800</v>
      </c>
      <c r="V84" s="245" t="s">
        <v>232</v>
      </c>
      <c r="W84" s="83" t="s">
        <v>225</v>
      </c>
      <c r="X84" s="235">
        <v>0</v>
      </c>
      <c r="Y84" s="239"/>
      <c r="Z84" s="23"/>
    </row>
    <row r="85" spans="1:26" ht="58.5" customHeight="1" x14ac:dyDescent="0.25">
      <c r="A85" s="361"/>
      <c r="B85" s="361"/>
      <c r="C85" s="361" t="s">
        <v>55</v>
      </c>
      <c r="D85" s="84" t="s">
        <v>56</v>
      </c>
      <c r="E85" s="85" t="s">
        <v>280</v>
      </c>
      <c r="F85" s="7">
        <v>0</v>
      </c>
      <c r="G85" s="86" t="s">
        <v>225</v>
      </c>
      <c r="H85" s="86" t="s">
        <v>225</v>
      </c>
      <c r="I85" s="24">
        <v>0</v>
      </c>
      <c r="J85" s="24">
        <v>0</v>
      </c>
      <c r="K85" s="84" t="s">
        <v>280</v>
      </c>
      <c r="L85" s="86" t="s">
        <v>225</v>
      </c>
      <c r="M85" s="86" t="s">
        <v>225</v>
      </c>
      <c r="N85" s="24">
        <v>0</v>
      </c>
      <c r="O85" s="24">
        <v>0</v>
      </c>
      <c r="P85" s="84" t="s">
        <v>280</v>
      </c>
      <c r="Q85" s="86" t="s">
        <v>225</v>
      </c>
      <c r="R85" s="86" t="s">
        <v>225</v>
      </c>
      <c r="S85" s="24">
        <v>0</v>
      </c>
      <c r="T85" s="24">
        <v>0</v>
      </c>
      <c r="U85" s="352" t="s">
        <v>225</v>
      </c>
      <c r="V85" s="86" t="s">
        <v>225</v>
      </c>
      <c r="W85" s="86" t="s">
        <v>225</v>
      </c>
      <c r="X85" s="24">
        <v>0</v>
      </c>
      <c r="Y85" s="24"/>
      <c r="Z85" s="243" t="s">
        <v>225</v>
      </c>
    </row>
    <row r="86" spans="1:26" ht="58.5" customHeight="1" x14ac:dyDescent="0.25">
      <c r="A86" s="361"/>
      <c r="B86" s="361"/>
      <c r="C86" s="361"/>
      <c r="D86" s="84" t="s">
        <v>57</v>
      </c>
      <c r="E86" s="85" t="s">
        <v>280</v>
      </c>
      <c r="F86" s="7">
        <v>0</v>
      </c>
      <c r="G86" s="86" t="s">
        <v>225</v>
      </c>
      <c r="H86" s="86" t="s">
        <v>225</v>
      </c>
      <c r="I86" s="24">
        <v>0</v>
      </c>
      <c r="J86" s="24">
        <v>0</v>
      </c>
      <c r="K86" s="84" t="s">
        <v>280</v>
      </c>
      <c r="L86" s="86" t="s">
        <v>225</v>
      </c>
      <c r="M86" s="86" t="s">
        <v>225</v>
      </c>
      <c r="N86" s="24">
        <v>0</v>
      </c>
      <c r="O86" s="24">
        <v>0</v>
      </c>
      <c r="P86" s="84" t="s">
        <v>280</v>
      </c>
      <c r="Q86" s="87" t="s">
        <v>225</v>
      </c>
      <c r="R86" s="86" t="s">
        <v>225</v>
      </c>
      <c r="S86" s="24">
        <v>0</v>
      </c>
      <c r="T86" s="24">
        <v>0</v>
      </c>
      <c r="U86" s="352" t="s">
        <v>225</v>
      </c>
      <c r="V86" s="86" t="s">
        <v>225</v>
      </c>
      <c r="W86" s="86" t="s">
        <v>225</v>
      </c>
      <c r="X86" s="24">
        <v>0</v>
      </c>
      <c r="Y86" s="24"/>
      <c r="Z86" s="243" t="s">
        <v>225</v>
      </c>
    </row>
    <row r="87" spans="1:26" ht="223.5" customHeight="1" x14ac:dyDescent="0.25">
      <c r="A87" s="361"/>
      <c r="B87" s="361"/>
      <c r="C87" s="361"/>
      <c r="D87" s="362" t="s">
        <v>55</v>
      </c>
      <c r="E87" s="255" t="s">
        <v>307</v>
      </c>
      <c r="F87" s="254">
        <v>0.3</v>
      </c>
      <c r="G87" s="256" t="s">
        <v>283</v>
      </c>
      <c r="H87" s="252" t="s">
        <v>282</v>
      </c>
      <c r="I87" s="254">
        <v>0.25</v>
      </c>
      <c r="J87" s="254">
        <v>0.15</v>
      </c>
      <c r="K87" s="255" t="s">
        <v>572</v>
      </c>
      <c r="L87" s="255" t="s">
        <v>284</v>
      </c>
      <c r="M87" s="252" t="s">
        <v>282</v>
      </c>
      <c r="N87" s="254">
        <v>0.35</v>
      </c>
      <c r="O87" s="283">
        <v>0.45</v>
      </c>
      <c r="P87" s="284" t="s">
        <v>754</v>
      </c>
      <c r="Q87" s="255" t="s">
        <v>285</v>
      </c>
      <c r="R87" s="252" t="s">
        <v>282</v>
      </c>
      <c r="S87" s="254">
        <v>0.25</v>
      </c>
      <c r="T87" s="332">
        <v>0.25</v>
      </c>
      <c r="U87" s="333" t="s">
        <v>801</v>
      </c>
      <c r="V87" s="255" t="s">
        <v>286</v>
      </c>
      <c r="W87" s="252" t="s">
        <v>282</v>
      </c>
      <c r="X87" s="254">
        <v>0.15</v>
      </c>
      <c r="Y87" s="254"/>
      <c r="Z87" s="252"/>
    </row>
    <row r="88" spans="1:26" ht="318.75" customHeight="1" x14ac:dyDescent="0.25">
      <c r="A88" s="361"/>
      <c r="B88" s="361"/>
      <c r="C88" s="361"/>
      <c r="D88" s="362"/>
      <c r="E88" s="255" t="s">
        <v>287</v>
      </c>
      <c r="F88" s="254">
        <v>0.2</v>
      </c>
      <c r="G88" s="256" t="s">
        <v>283</v>
      </c>
      <c r="H88" s="252" t="s">
        <v>282</v>
      </c>
      <c r="I88" s="254">
        <v>0.25</v>
      </c>
      <c r="J88" s="254">
        <v>0.15</v>
      </c>
      <c r="K88" s="255" t="s">
        <v>551</v>
      </c>
      <c r="L88" s="255" t="s">
        <v>284</v>
      </c>
      <c r="M88" s="252" t="s">
        <v>282</v>
      </c>
      <c r="N88" s="254">
        <v>0.35</v>
      </c>
      <c r="O88" s="283">
        <v>0.45</v>
      </c>
      <c r="P88" s="284" t="s">
        <v>723</v>
      </c>
      <c r="Q88" s="255" t="s">
        <v>285</v>
      </c>
      <c r="R88" s="252" t="s">
        <v>282</v>
      </c>
      <c r="S88" s="254">
        <v>0.2</v>
      </c>
      <c r="T88" s="332">
        <v>0.2</v>
      </c>
      <c r="U88" s="333" t="s">
        <v>801</v>
      </c>
      <c r="V88" s="255" t="s">
        <v>286</v>
      </c>
      <c r="W88" s="252" t="s">
        <v>282</v>
      </c>
      <c r="X88" s="254">
        <v>0.2</v>
      </c>
      <c r="Y88" s="254"/>
      <c r="Z88" s="252"/>
    </row>
    <row r="89" spans="1:26" ht="201" customHeight="1" x14ac:dyDescent="0.25">
      <c r="A89" s="361"/>
      <c r="B89" s="361"/>
      <c r="C89" s="361"/>
      <c r="D89" s="362"/>
      <c r="E89" s="253" t="s">
        <v>288</v>
      </c>
      <c r="F89" s="254">
        <v>0.2</v>
      </c>
      <c r="G89" s="255" t="s">
        <v>289</v>
      </c>
      <c r="H89" s="252" t="s">
        <v>228</v>
      </c>
      <c r="I89" s="254">
        <v>0.5</v>
      </c>
      <c r="J89" s="254">
        <v>0.5</v>
      </c>
      <c r="K89" s="255" t="s">
        <v>550</v>
      </c>
      <c r="L89" s="255" t="s">
        <v>290</v>
      </c>
      <c r="M89" s="254" t="s">
        <v>228</v>
      </c>
      <c r="N89" s="254">
        <v>0.2</v>
      </c>
      <c r="O89" s="283">
        <v>0.2</v>
      </c>
      <c r="P89" s="284" t="s">
        <v>724</v>
      </c>
      <c r="Q89" s="255" t="s">
        <v>232</v>
      </c>
      <c r="R89" s="252" t="s">
        <v>225</v>
      </c>
      <c r="S89" s="254">
        <v>0.2</v>
      </c>
      <c r="T89" s="332">
        <v>0.2</v>
      </c>
      <c r="U89" s="353" t="s">
        <v>802</v>
      </c>
      <c r="V89" s="255" t="s">
        <v>232</v>
      </c>
      <c r="W89" s="252" t="s">
        <v>225</v>
      </c>
      <c r="X89" s="254">
        <v>0.1</v>
      </c>
      <c r="Y89" s="254">
        <v>0</v>
      </c>
      <c r="Z89" s="252" t="s">
        <v>225</v>
      </c>
    </row>
    <row r="90" spans="1:26" ht="274.5" customHeight="1" x14ac:dyDescent="0.25">
      <c r="A90" s="361"/>
      <c r="B90" s="361"/>
      <c r="C90" s="361"/>
      <c r="D90" s="362"/>
      <c r="E90" s="253" t="s">
        <v>299</v>
      </c>
      <c r="F90" s="254">
        <v>0.2</v>
      </c>
      <c r="G90" s="255" t="s">
        <v>281</v>
      </c>
      <c r="H90" s="252" t="s">
        <v>228</v>
      </c>
      <c r="I90" s="254">
        <v>0.9</v>
      </c>
      <c r="J90" s="254">
        <v>0.9</v>
      </c>
      <c r="K90" s="255" t="s">
        <v>549</v>
      </c>
      <c r="L90" s="255" t="s">
        <v>725</v>
      </c>
      <c r="M90" s="254" t="s">
        <v>228</v>
      </c>
      <c r="N90" s="254">
        <v>0.1</v>
      </c>
      <c r="O90" s="283">
        <v>0.1</v>
      </c>
      <c r="P90" s="284" t="s">
        <v>726</v>
      </c>
      <c r="Q90" s="252" t="s">
        <v>225</v>
      </c>
      <c r="R90" s="252" t="s">
        <v>225</v>
      </c>
      <c r="S90" s="254">
        <v>0</v>
      </c>
      <c r="T90" s="332">
        <v>0</v>
      </c>
      <c r="U90" s="333" t="s">
        <v>803</v>
      </c>
      <c r="V90" s="255" t="s">
        <v>232</v>
      </c>
      <c r="W90" s="252" t="s">
        <v>225</v>
      </c>
      <c r="X90" s="254">
        <v>0</v>
      </c>
      <c r="Y90" s="254">
        <v>0</v>
      </c>
      <c r="Z90" s="254" t="s">
        <v>225</v>
      </c>
    </row>
    <row r="91" spans="1:26" ht="249" customHeight="1" x14ac:dyDescent="0.25">
      <c r="A91" s="361"/>
      <c r="B91" s="361"/>
      <c r="C91" s="361"/>
      <c r="D91" s="362"/>
      <c r="E91" s="253" t="s">
        <v>291</v>
      </c>
      <c r="F91" s="254">
        <v>0</v>
      </c>
      <c r="G91" s="255" t="s">
        <v>292</v>
      </c>
      <c r="H91" s="252" t="s">
        <v>293</v>
      </c>
      <c r="I91" s="254">
        <v>1</v>
      </c>
      <c r="J91" s="254">
        <v>1</v>
      </c>
      <c r="K91" s="255" t="s">
        <v>624</v>
      </c>
      <c r="L91" s="255" t="s">
        <v>294</v>
      </c>
      <c r="M91" s="252" t="s">
        <v>293</v>
      </c>
      <c r="N91" s="283">
        <v>0</v>
      </c>
      <c r="O91" s="283">
        <v>0</v>
      </c>
      <c r="P91" s="288" t="s">
        <v>727</v>
      </c>
      <c r="Q91" s="255" t="s">
        <v>295</v>
      </c>
      <c r="R91" s="252" t="s">
        <v>293</v>
      </c>
      <c r="S91" s="254">
        <v>0</v>
      </c>
      <c r="T91" s="332">
        <v>0</v>
      </c>
      <c r="U91" s="333" t="s">
        <v>727</v>
      </c>
      <c r="V91" s="255" t="s">
        <v>296</v>
      </c>
      <c r="W91" s="252" t="s">
        <v>293</v>
      </c>
      <c r="X91" s="254">
        <v>0</v>
      </c>
      <c r="Y91" s="254"/>
      <c r="Z91" s="252" t="s">
        <v>727</v>
      </c>
    </row>
    <row r="92" spans="1:26" ht="211.5" customHeight="1" x14ac:dyDescent="0.25">
      <c r="A92" s="361"/>
      <c r="B92" s="361"/>
      <c r="C92" s="361"/>
      <c r="D92" s="362"/>
      <c r="E92" s="253" t="s">
        <v>297</v>
      </c>
      <c r="F92" s="254">
        <v>0</v>
      </c>
      <c r="G92" s="255" t="s">
        <v>298</v>
      </c>
      <c r="H92" s="252" t="s">
        <v>293</v>
      </c>
      <c r="I92" s="254">
        <v>1</v>
      </c>
      <c r="J92" s="254">
        <v>1</v>
      </c>
      <c r="K92" s="255" t="s">
        <v>625</v>
      </c>
      <c r="L92" s="255" t="s">
        <v>298</v>
      </c>
      <c r="M92" s="252" t="s">
        <v>293</v>
      </c>
      <c r="N92" s="283">
        <v>0</v>
      </c>
      <c r="O92" s="283">
        <v>0</v>
      </c>
      <c r="P92" s="288" t="s">
        <v>727</v>
      </c>
      <c r="Q92" s="255" t="s">
        <v>298</v>
      </c>
      <c r="R92" s="252" t="s">
        <v>293</v>
      </c>
      <c r="S92" s="254">
        <v>0</v>
      </c>
      <c r="T92" s="332">
        <v>0</v>
      </c>
      <c r="U92" s="333" t="s">
        <v>727</v>
      </c>
      <c r="V92" s="255" t="s">
        <v>298</v>
      </c>
      <c r="W92" s="252" t="s">
        <v>293</v>
      </c>
      <c r="X92" s="254">
        <v>0</v>
      </c>
      <c r="Y92" s="254"/>
      <c r="Z92" s="252" t="s">
        <v>727</v>
      </c>
    </row>
    <row r="93" spans="1:26" ht="58.5" customHeight="1" x14ac:dyDescent="0.25">
      <c r="A93" s="361"/>
      <c r="B93" s="361"/>
      <c r="C93" s="361"/>
      <c r="D93" s="84" t="s">
        <v>58</v>
      </c>
      <c r="E93" s="85" t="s">
        <v>280</v>
      </c>
      <c r="F93" s="7">
        <v>0</v>
      </c>
      <c r="G93" s="86" t="s">
        <v>225</v>
      </c>
      <c r="H93" s="86" t="s">
        <v>225</v>
      </c>
      <c r="I93" s="24">
        <v>0</v>
      </c>
      <c r="J93" s="24">
        <v>0</v>
      </c>
      <c r="K93" s="84" t="s">
        <v>280</v>
      </c>
      <c r="L93" s="86" t="s">
        <v>225</v>
      </c>
      <c r="M93" s="86" t="s">
        <v>225</v>
      </c>
      <c r="N93" s="24">
        <v>0</v>
      </c>
      <c r="O93" s="24">
        <v>0</v>
      </c>
      <c r="P93" s="84" t="s">
        <v>280</v>
      </c>
      <c r="Q93" s="86" t="s">
        <v>225</v>
      </c>
      <c r="R93" s="86" t="s">
        <v>225</v>
      </c>
      <c r="S93" s="24">
        <v>0</v>
      </c>
      <c r="T93" s="24">
        <v>0</v>
      </c>
      <c r="U93" s="336" t="s">
        <v>225</v>
      </c>
      <c r="V93" s="86" t="s">
        <v>225</v>
      </c>
      <c r="W93" s="86" t="s">
        <v>225</v>
      </c>
      <c r="X93" s="24">
        <v>0</v>
      </c>
      <c r="Y93" s="24"/>
      <c r="Z93" s="243" t="s">
        <v>225</v>
      </c>
    </row>
    <row r="94" spans="1:26" ht="58.5" customHeight="1" x14ac:dyDescent="0.25">
      <c r="A94" s="361"/>
      <c r="B94" s="361"/>
      <c r="C94" s="361"/>
      <c r="D94" s="84" t="s">
        <v>59</v>
      </c>
      <c r="E94" s="85" t="s">
        <v>280</v>
      </c>
      <c r="F94" s="7">
        <v>0</v>
      </c>
      <c r="G94" s="86" t="s">
        <v>225</v>
      </c>
      <c r="H94" s="86" t="s">
        <v>225</v>
      </c>
      <c r="I94" s="24">
        <v>0</v>
      </c>
      <c r="J94" s="24">
        <v>0</v>
      </c>
      <c r="K94" s="84" t="s">
        <v>280</v>
      </c>
      <c r="L94" s="86" t="s">
        <v>225</v>
      </c>
      <c r="M94" s="86" t="s">
        <v>225</v>
      </c>
      <c r="N94" s="24">
        <v>0</v>
      </c>
      <c r="O94" s="24">
        <v>0</v>
      </c>
      <c r="P94" s="84" t="s">
        <v>280</v>
      </c>
      <c r="Q94" s="86" t="s">
        <v>225</v>
      </c>
      <c r="R94" s="86" t="s">
        <v>225</v>
      </c>
      <c r="S94" s="24">
        <v>0</v>
      </c>
      <c r="T94" s="24">
        <v>0</v>
      </c>
      <c r="U94" s="336" t="s">
        <v>225</v>
      </c>
      <c r="V94" s="86" t="s">
        <v>225</v>
      </c>
      <c r="W94" s="86" t="s">
        <v>225</v>
      </c>
      <c r="X94" s="24">
        <v>0</v>
      </c>
      <c r="Y94" s="24"/>
      <c r="Z94" s="243" t="s">
        <v>225</v>
      </c>
    </row>
    <row r="95" spans="1:26" ht="58.5" customHeight="1" x14ac:dyDescent="0.25">
      <c r="A95" s="361"/>
      <c r="B95" s="361"/>
      <c r="C95" s="361"/>
      <c r="D95" s="84" t="s">
        <v>60</v>
      </c>
      <c r="E95" s="85" t="s">
        <v>280</v>
      </c>
      <c r="F95" s="7">
        <v>0</v>
      </c>
      <c r="G95" s="86" t="s">
        <v>225</v>
      </c>
      <c r="H95" s="86" t="s">
        <v>225</v>
      </c>
      <c r="I95" s="24">
        <v>0</v>
      </c>
      <c r="J95" s="24">
        <v>0</v>
      </c>
      <c r="K95" s="84" t="s">
        <v>280</v>
      </c>
      <c r="L95" s="86" t="s">
        <v>225</v>
      </c>
      <c r="M95" s="86" t="s">
        <v>225</v>
      </c>
      <c r="N95" s="24">
        <v>0</v>
      </c>
      <c r="O95" s="24">
        <v>0</v>
      </c>
      <c r="P95" s="84" t="s">
        <v>280</v>
      </c>
      <c r="Q95" s="86" t="s">
        <v>225</v>
      </c>
      <c r="R95" s="86" t="s">
        <v>225</v>
      </c>
      <c r="S95" s="24">
        <v>0</v>
      </c>
      <c r="T95" s="24">
        <v>0</v>
      </c>
      <c r="U95" s="336" t="s">
        <v>225</v>
      </c>
      <c r="V95" s="86" t="s">
        <v>225</v>
      </c>
      <c r="W95" s="86" t="s">
        <v>225</v>
      </c>
      <c r="X95" s="24">
        <v>0</v>
      </c>
      <c r="Y95" s="24"/>
      <c r="Z95" s="243" t="s">
        <v>225</v>
      </c>
    </row>
    <row r="96" spans="1:26" ht="58.5" customHeight="1" x14ac:dyDescent="0.25">
      <c r="A96" s="361"/>
      <c r="B96" s="361"/>
      <c r="C96" s="361" t="s">
        <v>61</v>
      </c>
      <c r="D96" s="371" t="s">
        <v>62</v>
      </c>
      <c r="E96" s="231" t="s">
        <v>530</v>
      </c>
      <c r="F96" s="21">
        <v>1</v>
      </c>
      <c r="G96" s="231" t="s">
        <v>232</v>
      </c>
      <c r="H96" s="248" t="s">
        <v>225</v>
      </c>
      <c r="I96" s="235">
        <v>0</v>
      </c>
      <c r="J96" s="235">
        <v>0</v>
      </c>
      <c r="K96" s="22" t="s">
        <v>232</v>
      </c>
      <c r="L96" s="238" t="s">
        <v>530</v>
      </c>
      <c r="M96" s="238" t="s">
        <v>395</v>
      </c>
      <c r="N96" s="235">
        <v>1</v>
      </c>
      <c r="O96" s="283">
        <v>1</v>
      </c>
      <c r="P96" s="271" t="s">
        <v>728</v>
      </c>
      <c r="Q96" s="238" t="s">
        <v>232</v>
      </c>
      <c r="R96" s="248" t="s">
        <v>225</v>
      </c>
      <c r="S96" s="239">
        <v>0</v>
      </c>
      <c r="T96" s="334">
        <v>0</v>
      </c>
      <c r="U96" s="288" t="s">
        <v>225</v>
      </c>
      <c r="V96" s="248" t="s">
        <v>232</v>
      </c>
      <c r="W96" s="248" t="s">
        <v>225</v>
      </c>
      <c r="X96" s="239">
        <v>0</v>
      </c>
      <c r="Y96" s="239"/>
      <c r="Z96" s="248"/>
    </row>
    <row r="97" spans="1:26" ht="58.5" customHeight="1" x14ac:dyDescent="0.25">
      <c r="A97" s="361"/>
      <c r="B97" s="361"/>
      <c r="C97" s="361"/>
      <c r="D97" s="371"/>
      <c r="E97" s="231" t="s">
        <v>531</v>
      </c>
      <c r="F97" s="21">
        <v>0</v>
      </c>
      <c r="G97" s="85" t="s">
        <v>536</v>
      </c>
      <c r="H97" s="248" t="s">
        <v>395</v>
      </c>
      <c r="I97" s="235">
        <v>0</v>
      </c>
      <c r="J97" s="235">
        <v>0</v>
      </c>
      <c r="K97" s="163" t="s">
        <v>280</v>
      </c>
      <c r="L97" s="164" t="s">
        <v>536</v>
      </c>
      <c r="M97" s="248" t="s">
        <v>225</v>
      </c>
      <c r="N97" s="239">
        <v>0</v>
      </c>
      <c r="O97" s="285">
        <v>0</v>
      </c>
      <c r="P97" s="284" t="s">
        <v>674</v>
      </c>
      <c r="Q97" s="164" t="s">
        <v>536</v>
      </c>
      <c r="R97" s="248" t="s">
        <v>225</v>
      </c>
      <c r="S97" s="239">
        <v>0</v>
      </c>
      <c r="T97" s="334">
        <v>0</v>
      </c>
      <c r="U97" s="333" t="s">
        <v>674</v>
      </c>
      <c r="V97" s="164" t="s">
        <v>536</v>
      </c>
      <c r="W97" s="248" t="s">
        <v>225</v>
      </c>
      <c r="X97" s="239">
        <v>0</v>
      </c>
      <c r="Y97" s="239"/>
      <c r="Z97" s="248"/>
    </row>
    <row r="98" spans="1:26" ht="58.5" customHeight="1" x14ac:dyDescent="0.25">
      <c r="A98" s="361"/>
      <c r="B98" s="361"/>
      <c r="C98" s="361"/>
      <c r="D98" s="371" t="s">
        <v>63</v>
      </c>
      <c r="E98" s="231" t="s">
        <v>532</v>
      </c>
      <c r="F98" s="21">
        <v>1</v>
      </c>
      <c r="G98" s="231" t="s">
        <v>232</v>
      </c>
      <c r="H98" s="248" t="s">
        <v>225</v>
      </c>
      <c r="I98" s="235">
        <v>0</v>
      </c>
      <c r="J98" s="235">
        <v>0</v>
      </c>
      <c r="K98" s="22" t="s">
        <v>232</v>
      </c>
      <c r="L98" s="238" t="s">
        <v>532</v>
      </c>
      <c r="M98" s="238" t="s">
        <v>395</v>
      </c>
      <c r="N98" s="283">
        <v>1</v>
      </c>
      <c r="O98" s="283">
        <v>1</v>
      </c>
      <c r="P98" s="284" t="s">
        <v>729</v>
      </c>
      <c r="Q98" s="238" t="s">
        <v>232</v>
      </c>
      <c r="R98" s="248" t="s">
        <v>225</v>
      </c>
      <c r="S98" s="239">
        <v>0</v>
      </c>
      <c r="T98" s="334">
        <v>0</v>
      </c>
      <c r="U98" s="333" t="s">
        <v>674</v>
      </c>
      <c r="V98" s="238" t="s">
        <v>232</v>
      </c>
      <c r="W98" s="248" t="s">
        <v>225</v>
      </c>
      <c r="X98" s="239">
        <v>0</v>
      </c>
      <c r="Y98" s="239"/>
      <c r="Z98" s="248"/>
    </row>
    <row r="99" spans="1:26" ht="58.5" customHeight="1" x14ac:dyDescent="0.25">
      <c r="A99" s="361"/>
      <c r="B99" s="361"/>
      <c r="C99" s="361"/>
      <c r="D99" s="371"/>
      <c r="E99" s="231" t="s">
        <v>533</v>
      </c>
      <c r="F99" s="21">
        <v>1</v>
      </c>
      <c r="G99" s="52" t="s">
        <v>594</v>
      </c>
      <c r="H99" s="248" t="s">
        <v>395</v>
      </c>
      <c r="I99" s="235">
        <v>1</v>
      </c>
      <c r="J99" s="235">
        <v>1</v>
      </c>
      <c r="K99" s="22" t="s">
        <v>595</v>
      </c>
      <c r="L99" s="238" t="s">
        <v>232</v>
      </c>
      <c r="M99" s="248" t="s">
        <v>225</v>
      </c>
      <c r="N99" s="235">
        <v>0</v>
      </c>
      <c r="O99" s="283">
        <v>0</v>
      </c>
      <c r="P99" s="22" t="s">
        <v>674</v>
      </c>
      <c r="Q99" s="238" t="s">
        <v>232</v>
      </c>
      <c r="R99" s="248" t="s">
        <v>225</v>
      </c>
      <c r="S99" s="239">
        <v>0</v>
      </c>
      <c r="T99" s="334">
        <v>0</v>
      </c>
      <c r="U99" s="337" t="s">
        <v>674</v>
      </c>
      <c r="V99" s="238" t="s">
        <v>232</v>
      </c>
      <c r="W99" s="248" t="s">
        <v>225</v>
      </c>
      <c r="X99" s="235">
        <v>0</v>
      </c>
      <c r="Y99" s="235"/>
      <c r="Z99" s="248"/>
    </row>
    <row r="100" spans="1:26" ht="58.5" customHeight="1" x14ac:dyDescent="0.25">
      <c r="A100" s="361"/>
      <c r="B100" s="361"/>
      <c r="C100" s="361"/>
      <c r="D100" s="371" t="s">
        <v>64</v>
      </c>
      <c r="E100" s="231" t="s">
        <v>534</v>
      </c>
      <c r="F100" s="21">
        <v>0.5</v>
      </c>
      <c r="G100" s="231" t="s">
        <v>232</v>
      </c>
      <c r="H100" s="248" t="s">
        <v>225</v>
      </c>
      <c r="I100" s="235">
        <v>0</v>
      </c>
      <c r="J100" s="235">
        <v>0</v>
      </c>
      <c r="K100" s="22" t="s">
        <v>232</v>
      </c>
      <c r="L100" s="238" t="s">
        <v>534</v>
      </c>
      <c r="M100" s="238" t="s">
        <v>395</v>
      </c>
      <c r="N100" s="235">
        <v>1</v>
      </c>
      <c r="O100" s="283">
        <v>1</v>
      </c>
      <c r="P100" s="284" t="s">
        <v>729</v>
      </c>
      <c r="Q100" s="238" t="s">
        <v>232</v>
      </c>
      <c r="R100" s="248" t="s">
        <v>225</v>
      </c>
      <c r="S100" s="239">
        <v>0</v>
      </c>
      <c r="T100" s="334">
        <v>0</v>
      </c>
      <c r="U100" s="333" t="s">
        <v>674</v>
      </c>
      <c r="V100" s="238" t="s">
        <v>232</v>
      </c>
      <c r="W100" s="248" t="s">
        <v>225</v>
      </c>
      <c r="X100" s="239">
        <v>0</v>
      </c>
      <c r="Y100" s="235"/>
      <c r="Z100" s="248"/>
    </row>
    <row r="101" spans="1:26" ht="72" customHeight="1" x14ac:dyDescent="0.25">
      <c r="A101" s="361"/>
      <c r="B101" s="361"/>
      <c r="C101" s="361"/>
      <c r="D101" s="371"/>
      <c r="E101" s="231" t="s">
        <v>535</v>
      </c>
      <c r="F101" s="21">
        <v>0.5</v>
      </c>
      <c r="G101" s="240" t="s">
        <v>537</v>
      </c>
      <c r="H101" s="248" t="s">
        <v>395</v>
      </c>
      <c r="I101" s="235">
        <v>1</v>
      </c>
      <c r="J101" s="235">
        <v>1</v>
      </c>
      <c r="K101" s="22" t="s">
        <v>573</v>
      </c>
      <c r="L101" s="238" t="s">
        <v>534</v>
      </c>
      <c r="M101" s="238" t="s">
        <v>395</v>
      </c>
      <c r="N101" s="235">
        <v>0</v>
      </c>
      <c r="O101" s="283">
        <v>0</v>
      </c>
      <c r="P101" s="284" t="s">
        <v>674</v>
      </c>
      <c r="Q101" s="238" t="s">
        <v>232</v>
      </c>
      <c r="R101" s="248" t="s">
        <v>225</v>
      </c>
      <c r="S101" s="239">
        <v>0</v>
      </c>
      <c r="T101" s="334">
        <v>0</v>
      </c>
      <c r="U101" s="333" t="s">
        <v>674</v>
      </c>
      <c r="V101" s="238" t="s">
        <v>232</v>
      </c>
      <c r="W101" s="248" t="s">
        <v>225</v>
      </c>
      <c r="X101" s="239">
        <v>0</v>
      </c>
      <c r="Y101" s="235"/>
      <c r="Z101" s="248"/>
    </row>
    <row r="102" spans="1:26" ht="108" customHeight="1" x14ac:dyDescent="0.25">
      <c r="A102" s="361"/>
      <c r="B102" s="361"/>
      <c r="C102" s="361"/>
      <c r="D102" s="371" t="s">
        <v>65</v>
      </c>
      <c r="E102" s="231" t="s">
        <v>539</v>
      </c>
      <c r="F102" s="21">
        <v>0.5</v>
      </c>
      <c r="G102" s="231" t="s">
        <v>232</v>
      </c>
      <c r="H102" s="248" t="s">
        <v>225</v>
      </c>
      <c r="I102" s="235">
        <v>0</v>
      </c>
      <c r="J102" s="235">
        <v>0</v>
      </c>
      <c r="K102" s="22"/>
      <c r="L102" s="164" t="s">
        <v>280</v>
      </c>
      <c r="M102" s="248" t="s">
        <v>225</v>
      </c>
      <c r="N102" s="235">
        <v>0</v>
      </c>
      <c r="O102" s="283">
        <v>0</v>
      </c>
      <c r="P102" s="284" t="s">
        <v>674</v>
      </c>
      <c r="Q102" s="238" t="s">
        <v>544</v>
      </c>
      <c r="R102" s="248" t="s">
        <v>395</v>
      </c>
      <c r="S102" s="239">
        <v>1</v>
      </c>
      <c r="T102" s="334">
        <v>1</v>
      </c>
      <c r="U102" s="333" t="s">
        <v>785</v>
      </c>
      <c r="V102" s="238" t="s">
        <v>232</v>
      </c>
      <c r="W102" s="248" t="s">
        <v>225</v>
      </c>
      <c r="X102" s="239">
        <v>0</v>
      </c>
      <c r="Y102" s="235"/>
      <c r="Z102" s="248"/>
    </row>
    <row r="103" spans="1:26" ht="58.5" customHeight="1" x14ac:dyDescent="0.3">
      <c r="A103" s="361"/>
      <c r="B103" s="361"/>
      <c r="C103" s="361"/>
      <c r="D103" s="371"/>
      <c r="E103" s="231" t="s">
        <v>540</v>
      </c>
      <c r="F103" s="21">
        <v>0.5</v>
      </c>
      <c r="G103" s="231" t="s">
        <v>232</v>
      </c>
      <c r="H103" s="248" t="s">
        <v>225</v>
      </c>
      <c r="I103" s="235">
        <v>0</v>
      </c>
      <c r="J103" s="235">
        <v>0</v>
      </c>
      <c r="K103" s="22"/>
      <c r="L103" s="238" t="s">
        <v>545</v>
      </c>
      <c r="M103" s="248" t="s">
        <v>395</v>
      </c>
      <c r="N103" s="235">
        <v>1</v>
      </c>
      <c r="O103" s="283">
        <v>1</v>
      </c>
      <c r="P103" s="284" t="s">
        <v>730</v>
      </c>
      <c r="Q103" s="238" t="s">
        <v>232</v>
      </c>
      <c r="R103" s="248" t="s">
        <v>225</v>
      </c>
      <c r="S103" s="235">
        <v>0</v>
      </c>
      <c r="T103" s="332">
        <v>0</v>
      </c>
      <c r="U103" s="333" t="s">
        <v>674</v>
      </c>
      <c r="V103" s="231" t="s">
        <v>232</v>
      </c>
      <c r="W103" s="230" t="s">
        <v>225</v>
      </c>
      <c r="X103" s="239">
        <v>0</v>
      </c>
      <c r="Y103" s="239"/>
      <c r="Z103" s="23"/>
    </row>
    <row r="104" spans="1:26" ht="127.5" customHeight="1" x14ac:dyDescent="0.25">
      <c r="A104" s="361"/>
      <c r="B104" s="361"/>
      <c r="C104" s="361"/>
      <c r="D104" s="371" t="s">
        <v>66</v>
      </c>
      <c r="E104" s="231" t="s">
        <v>541</v>
      </c>
      <c r="F104" s="21">
        <v>0.5</v>
      </c>
      <c r="G104" s="231" t="s">
        <v>232</v>
      </c>
      <c r="H104" s="248" t="s">
        <v>225</v>
      </c>
      <c r="I104" s="235">
        <v>0</v>
      </c>
      <c r="J104" s="235">
        <v>0</v>
      </c>
      <c r="K104" s="22"/>
      <c r="L104" s="240" t="s">
        <v>232</v>
      </c>
      <c r="M104" s="248" t="s">
        <v>225</v>
      </c>
      <c r="N104" s="235">
        <v>0</v>
      </c>
      <c r="O104" s="283">
        <v>0</v>
      </c>
      <c r="P104" s="284" t="s">
        <v>674</v>
      </c>
      <c r="Q104" s="238" t="s">
        <v>541</v>
      </c>
      <c r="R104" s="248" t="s">
        <v>395</v>
      </c>
      <c r="S104" s="239">
        <v>1</v>
      </c>
      <c r="T104" s="334">
        <v>1</v>
      </c>
      <c r="U104" s="333" t="s">
        <v>785</v>
      </c>
      <c r="V104" s="238" t="s">
        <v>232</v>
      </c>
      <c r="W104" s="248" t="s">
        <v>225</v>
      </c>
      <c r="X104" s="235">
        <v>0</v>
      </c>
      <c r="Y104" s="235"/>
      <c r="Z104" s="248"/>
    </row>
    <row r="105" spans="1:26" ht="82.5" customHeight="1" x14ac:dyDescent="0.3">
      <c r="A105" s="361"/>
      <c r="B105" s="361"/>
      <c r="C105" s="361"/>
      <c r="D105" s="371"/>
      <c r="E105" s="231" t="s">
        <v>542</v>
      </c>
      <c r="F105" s="21">
        <v>0.5</v>
      </c>
      <c r="G105" s="231" t="s">
        <v>232</v>
      </c>
      <c r="H105" s="248" t="s">
        <v>225</v>
      </c>
      <c r="I105" s="235">
        <v>0</v>
      </c>
      <c r="J105" s="235">
        <v>0</v>
      </c>
      <c r="K105" s="22"/>
      <c r="L105" s="248" t="s">
        <v>546</v>
      </c>
      <c r="M105" s="248" t="s">
        <v>395</v>
      </c>
      <c r="N105" s="235">
        <v>1</v>
      </c>
      <c r="O105" s="283">
        <v>1</v>
      </c>
      <c r="P105" s="284" t="s">
        <v>731</v>
      </c>
      <c r="Q105" s="248"/>
      <c r="R105" s="248"/>
      <c r="S105" s="235">
        <v>0</v>
      </c>
      <c r="T105" s="332">
        <v>0</v>
      </c>
      <c r="U105" s="333" t="s">
        <v>786</v>
      </c>
      <c r="V105" s="231"/>
      <c r="W105" s="231"/>
      <c r="X105" s="239"/>
      <c r="Y105" s="239"/>
      <c r="Z105" s="23"/>
    </row>
    <row r="106" spans="1:26" ht="156" customHeight="1" x14ac:dyDescent="0.25">
      <c r="A106" s="361"/>
      <c r="B106" s="361"/>
      <c r="C106" s="361"/>
      <c r="D106" s="240" t="s">
        <v>67</v>
      </c>
      <c r="E106" s="231" t="s">
        <v>543</v>
      </c>
      <c r="F106" s="21">
        <v>1</v>
      </c>
      <c r="G106" s="231" t="s">
        <v>232</v>
      </c>
      <c r="H106" s="248" t="s">
        <v>225</v>
      </c>
      <c r="I106" s="235">
        <v>0</v>
      </c>
      <c r="J106" s="235">
        <v>0</v>
      </c>
      <c r="K106" s="22"/>
      <c r="L106" s="238" t="s">
        <v>232</v>
      </c>
      <c r="M106" s="248" t="s">
        <v>225</v>
      </c>
      <c r="N106" s="235">
        <v>0</v>
      </c>
      <c r="O106" s="283">
        <v>0</v>
      </c>
      <c r="P106" s="284" t="s">
        <v>674</v>
      </c>
      <c r="Q106" s="238" t="s">
        <v>232</v>
      </c>
      <c r="R106" s="248" t="s">
        <v>225</v>
      </c>
      <c r="S106" s="235">
        <v>0</v>
      </c>
      <c r="T106" s="332">
        <v>0</v>
      </c>
      <c r="U106" s="333" t="s">
        <v>674</v>
      </c>
      <c r="V106" s="238" t="s">
        <v>547</v>
      </c>
      <c r="W106" s="248" t="s">
        <v>395</v>
      </c>
      <c r="X106" s="68">
        <v>1</v>
      </c>
      <c r="Y106" s="239"/>
      <c r="Z106" s="248"/>
    </row>
    <row r="107" spans="1:26" ht="58.5" customHeight="1" x14ac:dyDescent="0.25">
      <c r="A107" s="361"/>
      <c r="B107" s="361"/>
      <c r="C107" s="361"/>
      <c r="D107" s="165" t="s">
        <v>68</v>
      </c>
      <c r="E107" s="166" t="s">
        <v>538</v>
      </c>
      <c r="F107" s="7">
        <v>0</v>
      </c>
      <c r="G107" s="167" t="s">
        <v>538</v>
      </c>
      <c r="H107" s="82"/>
      <c r="I107" s="24">
        <v>0</v>
      </c>
      <c r="J107" s="24">
        <v>0</v>
      </c>
      <c r="K107" s="163"/>
      <c r="L107" s="167" t="s">
        <v>538</v>
      </c>
      <c r="M107" s="168"/>
      <c r="N107" s="24">
        <v>0</v>
      </c>
      <c r="O107" s="24">
        <v>0</v>
      </c>
      <c r="P107" s="164" t="s">
        <v>280</v>
      </c>
      <c r="Q107" s="167" t="s">
        <v>538</v>
      </c>
      <c r="R107" s="168"/>
      <c r="S107" s="24">
        <v>0</v>
      </c>
      <c r="T107" s="24">
        <v>0</v>
      </c>
      <c r="U107" s="342" t="s">
        <v>787</v>
      </c>
      <c r="V107" s="167" t="s">
        <v>538</v>
      </c>
      <c r="W107" s="168"/>
      <c r="X107" s="24"/>
      <c r="Y107" s="24"/>
      <c r="Z107" s="168"/>
    </row>
    <row r="108" spans="1:26" ht="204" customHeight="1" x14ac:dyDescent="0.3">
      <c r="A108" s="361"/>
      <c r="B108" s="361"/>
      <c r="C108" s="361" t="s">
        <v>69</v>
      </c>
      <c r="D108" s="231" t="s">
        <v>70</v>
      </c>
      <c r="E108" s="240" t="s">
        <v>269</v>
      </c>
      <c r="F108" s="235">
        <v>1</v>
      </c>
      <c r="G108" s="240" t="s">
        <v>270</v>
      </c>
      <c r="H108" s="230" t="s">
        <v>52</v>
      </c>
      <c r="I108" s="235">
        <v>0.1</v>
      </c>
      <c r="J108" s="235">
        <v>0.1</v>
      </c>
      <c r="K108" s="240" t="s">
        <v>574</v>
      </c>
      <c r="L108" s="240" t="s">
        <v>271</v>
      </c>
      <c r="M108" s="231" t="s">
        <v>52</v>
      </c>
      <c r="N108" s="235">
        <v>0.3</v>
      </c>
      <c r="O108" s="285">
        <v>0.3</v>
      </c>
      <c r="P108" s="282" t="s">
        <v>732</v>
      </c>
      <c r="Q108" s="240" t="s">
        <v>272</v>
      </c>
      <c r="R108" s="330" t="s">
        <v>52</v>
      </c>
      <c r="S108" s="235">
        <v>0.3</v>
      </c>
      <c r="T108" s="334">
        <v>0.25</v>
      </c>
      <c r="U108" s="72" t="s">
        <v>804</v>
      </c>
      <c r="V108" s="240" t="s">
        <v>272</v>
      </c>
      <c r="W108" s="231" t="s">
        <v>52</v>
      </c>
      <c r="X108" s="235">
        <v>0.3</v>
      </c>
      <c r="Y108" s="239"/>
      <c r="Z108" s="25"/>
    </row>
    <row r="109" spans="1:26" ht="72" customHeight="1" x14ac:dyDescent="0.3">
      <c r="A109" s="361"/>
      <c r="B109" s="361"/>
      <c r="C109" s="361"/>
      <c r="D109" s="240" t="s">
        <v>71</v>
      </c>
      <c r="E109" s="240" t="s">
        <v>273</v>
      </c>
      <c r="F109" s="235">
        <v>1</v>
      </c>
      <c r="G109" s="231" t="s">
        <v>232</v>
      </c>
      <c r="H109" s="248" t="s">
        <v>225</v>
      </c>
      <c r="I109" s="235">
        <v>0</v>
      </c>
      <c r="J109" s="235">
        <v>0</v>
      </c>
      <c r="K109" s="231" t="s">
        <v>232</v>
      </c>
      <c r="L109" s="240" t="s">
        <v>274</v>
      </c>
      <c r="M109" s="231" t="s">
        <v>52</v>
      </c>
      <c r="N109" s="235">
        <v>0.4</v>
      </c>
      <c r="O109" s="283">
        <v>0.4</v>
      </c>
      <c r="P109" s="53" t="s">
        <v>733</v>
      </c>
      <c r="Q109" s="240" t="s">
        <v>275</v>
      </c>
      <c r="R109" s="330" t="s">
        <v>52</v>
      </c>
      <c r="S109" s="235">
        <v>0.3</v>
      </c>
      <c r="T109" s="332">
        <v>0.2</v>
      </c>
      <c r="U109" s="52" t="s">
        <v>805</v>
      </c>
      <c r="V109" s="240" t="s">
        <v>276</v>
      </c>
      <c r="W109" s="231" t="s">
        <v>52</v>
      </c>
      <c r="X109" s="235">
        <v>0.3</v>
      </c>
      <c r="Y109" s="239"/>
      <c r="Z109" s="25"/>
    </row>
    <row r="110" spans="1:26" ht="58.5" customHeight="1" x14ac:dyDescent="0.3">
      <c r="A110" s="361"/>
      <c r="B110" s="361"/>
      <c r="C110" s="361"/>
      <c r="D110" s="363" t="s">
        <v>72</v>
      </c>
      <c r="E110" s="226" t="s">
        <v>648</v>
      </c>
      <c r="F110" s="34">
        <v>0.1</v>
      </c>
      <c r="G110" s="231" t="s">
        <v>649</v>
      </c>
      <c r="H110" s="248" t="s">
        <v>52</v>
      </c>
      <c r="I110" s="235">
        <v>1</v>
      </c>
      <c r="J110" s="235">
        <v>1</v>
      </c>
      <c r="K110" s="231" t="s">
        <v>650</v>
      </c>
      <c r="L110" s="240" t="s">
        <v>232</v>
      </c>
      <c r="M110" s="231" t="s">
        <v>225</v>
      </c>
      <c r="N110" s="235">
        <v>0</v>
      </c>
      <c r="O110" s="283">
        <v>0</v>
      </c>
      <c r="P110" s="53" t="s">
        <v>674</v>
      </c>
      <c r="Q110" s="240" t="s">
        <v>232</v>
      </c>
      <c r="R110" s="330" t="s">
        <v>225</v>
      </c>
      <c r="S110" s="235">
        <v>0</v>
      </c>
      <c r="T110" s="334">
        <v>0</v>
      </c>
      <c r="U110" s="53" t="s">
        <v>674</v>
      </c>
      <c r="V110" s="240" t="s">
        <v>232</v>
      </c>
      <c r="W110" s="231" t="s">
        <v>52</v>
      </c>
      <c r="X110" s="235">
        <v>0</v>
      </c>
      <c r="Y110" s="239"/>
      <c r="Z110" s="25"/>
    </row>
    <row r="111" spans="1:26" ht="297" customHeight="1" x14ac:dyDescent="0.3">
      <c r="A111" s="361"/>
      <c r="B111" s="361"/>
      <c r="C111" s="361"/>
      <c r="D111" s="365"/>
      <c r="E111" s="227" t="s">
        <v>653</v>
      </c>
      <c r="F111" s="34">
        <v>0.9</v>
      </c>
      <c r="G111" s="240" t="s">
        <v>651</v>
      </c>
      <c r="H111" s="230" t="s">
        <v>52</v>
      </c>
      <c r="I111" s="235">
        <v>0.4</v>
      </c>
      <c r="J111" s="235">
        <v>0.4</v>
      </c>
      <c r="K111" s="22" t="s">
        <v>652</v>
      </c>
      <c r="L111" s="240" t="s">
        <v>277</v>
      </c>
      <c r="M111" s="231" t="s">
        <v>52</v>
      </c>
      <c r="N111" s="235">
        <v>0.2</v>
      </c>
      <c r="O111" s="285">
        <v>0.2</v>
      </c>
      <c r="P111" s="284" t="s">
        <v>734</v>
      </c>
      <c r="Q111" s="240" t="s">
        <v>277</v>
      </c>
      <c r="R111" s="330" t="s">
        <v>52</v>
      </c>
      <c r="S111" s="235">
        <v>0.2</v>
      </c>
      <c r="T111" s="334">
        <v>0.2</v>
      </c>
      <c r="U111" s="333" t="s">
        <v>806</v>
      </c>
      <c r="V111" s="240" t="s">
        <v>277</v>
      </c>
      <c r="W111" s="231" t="s">
        <v>52</v>
      </c>
      <c r="X111" s="235">
        <v>0.2</v>
      </c>
      <c r="Y111" s="239"/>
      <c r="Z111" s="248" t="s">
        <v>225</v>
      </c>
    </row>
    <row r="112" spans="1:26" ht="78" customHeight="1" x14ac:dyDescent="0.25">
      <c r="A112" s="361"/>
      <c r="B112" s="361"/>
      <c r="C112" s="361"/>
      <c r="D112" s="231" t="s">
        <v>73</v>
      </c>
      <c r="E112" s="240" t="s">
        <v>278</v>
      </c>
      <c r="F112" s="235">
        <v>1</v>
      </c>
      <c r="G112" s="231" t="s">
        <v>232</v>
      </c>
      <c r="H112" s="230" t="s">
        <v>225</v>
      </c>
      <c r="I112" s="235">
        <v>0</v>
      </c>
      <c r="J112" s="235">
        <v>0</v>
      </c>
      <c r="K112" s="231" t="s">
        <v>232</v>
      </c>
      <c r="L112" s="240" t="s">
        <v>279</v>
      </c>
      <c r="M112" s="231" t="s">
        <v>52</v>
      </c>
      <c r="N112" s="235">
        <v>0.4</v>
      </c>
      <c r="O112" s="285">
        <v>0.4</v>
      </c>
      <c r="P112" s="52" t="s">
        <v>735</v>
      </c>
      <c r="Q112" s="240" t="s">
        <v>510</v>
      </c>
      <c r="R112" s="330" t="s">
        <v>52</v>
      </c>
      <c r="S112" s="235">
        <v>0.45</v>
      </c>
      <c r="T112" s="343">
        <v>0.45</v>
      </c>
      <c r="U112" s="271" t="s">
        <v>807</v>
      </c>
      <c r="V112" s="240" t="s">
        <v>510</v>
      </c>
      <c r="W112" s="231" t="s">
        <v>52</v>
      </c>
      <c r="X112" s="235">
        <v>0.15</v>
      </c>
      <c r="Y112" s="239"/>
      <c r="Z112" s="248" t="s">
        <v>225</v>
      </c>
    </row>
    <row r="113" spans="1:26" ht="91.5" customHeight="1" x14ac:dyDescent="0.25">
      <c r="A113" s="361"/>
      <c r="B113" s="361"/>
      <c r="C113" s="361" t="s">
        <v>74</v>
      </c>
      <c r="D113" s="362" t="s">
        <v>75</v>
      </c>
      <c r="E113" s="362" t="s">
        <v>300</v>
      </c>
      <c r="F113" s="366">
        <v>1</v>
      </c>
      <c r="G113" s="240" t="s">
        <v>308</v>
      </c>
      <c r="H113" s="231" t="s">
        <v>309</v>
      </c>
      <c r="I113" s="235">
        <v>0.33</v>
      </c>
      <c r="J113" s="235">
        <v>0.33</v>
      </c>
      <c r="K113" s="22" t="s">
        <v>597</v>
      </c>
      <c r="L113" s="240" t="s">
        <v>310</v>
      </c>
      <c r="M113" s="230" t="s">
        <v>309</v>
      </c>
      <c r="N113" s="235">
        <v>0.33</v>
      </c>
      <c r="O113" s="285">
        <v>0.33</v>
      </c>
      <c r="P113" s="284" t="s">
        <v>738</v>
      </c>
      <c r="Q113" s="240" t="s">
        <v>311</v>
      </c>
      <c r="R113" s="330" t="s">
        <v>309</v>
      </c>
      <c r="S113" s="235">
        <v>0.34</v>
      </c>
      <c r="T113" s="334">
        <v>0.34</v>
      </c>
      <c r="U113" s="52" t="s">
        <v>808</v>
      </c>
      <c r="V113" s="240" t="s">
        <v>232</v>
      </c>
      <c r="W113" s="230" t="s">
        <v>225</v>
      </c>
      <c r="X113" s="235">
        <v>0</v>
      </c>
      <c r="Y113" s="239"/>
      <c r="Z113" s="248" t="s">
        <v>225</v>
      </c>
    </row>
    <row r="114" spans="1:26" ht="94.5" customHeight="1" x14ac:dyDescent="0.3">
      <c r="A114" s="361"/>
      <c r="B114" s="361"/>
      <c r="C114" s="361"/>
      <c r="D114" s="362"/>
      <c r="E114" s="362"/>
      <c r="F114" s="366"/>
      <c r="G114" s="231" t="s">
        <v>232</v>
      </c>
      <c r="H114" s="248" t="s">
        <v>225</v>
      </c>
      <c r="I114" s="235">
        <v>0</v>
      </c>
      <c r="J114" s="235">
        <v>0</v>
      </c>
      <c r="K114" s="231" t="s">
        <v>232</v>
      </c>
      <c r="L114" s="240" t="s">
        <v>312</v>
      </c>
      <c r="M114" s="230" t="s">
        <v>309</v>
      </c>
      <c r="N114" s="235">
        <v>0.5</v>
      </c>
      <c r="O114" s="285">
        <v>0.25</v>
      </c>
      <c r="P114" s="284" t="s">
        <v>739</v>
      </c>
      <c r="Q114" s="238" t="s">
        <v>232</v>
      </c>
      <c r="R114" s="248" t="s">
        <v>225</v>
      </c>
      <c r="S114" s="239">
        <v>0</v>
      </c>
      <c r="T114" s="334">
        <v>0.25</v>
      </c>
      <c r="U114" s="333" t="s">
        <v>809</v>
      </c>
      <c r="V114" s="240" t="s">
        <v>313</v>
      </c>
      <c r="W114" s="248" t="s">
        <v>309</v>
      </c>
      <c r="X114" s="68">
        <v>0.5</v>
      </c>
      <c r="Y114" s="239"/>
      <c r="Z114" s="25"/>
    </row>
    <row r="115" spans="1:26" ht="96" customHeight="1" x14ac:dyDescent="0.25">
      <c r="A115" s="361"/>
      <c r="B115" s="361"/>
      <c r="C115" s="361"/>
      <c r="D115" s="362"/>
      <c r="E115" s="362"/>
      <c r="F115" s="366"/>
      <c r="G115" s="240" t="s">
        <v>314</v>
      </c>
      <c r="H115" s="230" t="s">
        <v>309</v>
      </c>
      <c r="I115" s="235">
        <v>0.5</v>
      </c>
      <c r="J115" s="235">
        <v>0.5</v>
      </c>
      <c r="K115" s="22" t="s">
        <v>575</v>
      </c>
      <c r="L115" s="240" t="s">
        <v>315</v>
      </c>
      <c r="M115" s="230" t="s">
        <v>309</v>
      </c>
      <c r="N115" s="235">
        <v>0.5</v>
      </c>
      <c r="O115" s="285">
        <v>0.5</v>
      </c>
      <c r="P115" s="288" t="s">
        <v>755</v>
      </c>
      <c r="Q115" s="238" t="s">
        <v>232</v>
      </c>
      <c r="R115" s="248" t="s">
        <v>225</v>
      </c>
      <c r="S115" s="239">
        <v>0</v>
      </c>
      <c r="T115" s="334">
        <v>0</v>
      </c>
      <c r="U115" s="276" t="s">
        <v>674</v>
      </c>
      <c r="V115" s="238" t="s">
        <v>232</v>
      </c>
      <c r="W115" s="248" t="s">
        <v>225</v>
      </c>
      <c r="X115" s="239">
        <v>0</v>
      </c>
      <c r="Y115" s="239"/>
      <c r="Z115" s="54" t="s">
        <v>225</v>
      </c>
    </row>
    <row r="116" spans="1:26" ht="139.5" customHeight="1" x14ac:dyDescent="0.25">
      <c r="A116" s="361"/>
      <c r="B116" s="361"/>
      <c r="C116" s="361"/>
      <c r="D116" s="362"/>
      <c r="E116" s="362"/>
      <c r="F116" s="366"/>
      <c r="G116" s="240" t="s">
        <v>316</v>
      </c>
      <c r="H116" s="230" t="s">
        <v>309</v>
      </c>
      <c r="I116" s="235">
        <v>0.1</v>
      </c>
      <c r="J116" s="235">
        <v>0.1</v>
      </c>
      <c r="K116" s="22" t="s">
        <v>576</v>
      </c>
      <c r="L116" s="240" t="s">
        <v>317</v>
      </c>
      <c r="M116" s="230" t="s">
        <v>309</v>
      </c>
      <c r="N116" s="235">
        <v>0.4</v>
      </c>
      <c r="O116" s="285">
        <v>0.25</v>
      </c>
      <c r="P116" s="284" t="s">
        <v>740</v>
      </c>
      <c r="Q116" s="238" t="s">
        <v>318</v>
      </c>
      <c r="R116" s="230" t="s">
        <v>309</v>
      </c>
      <c r="S116" s="239">
        <v>0.5</v>
      </c>
      <c r="T116" s="334">
        <v>0.25</v>
      </c>
      <c r="U116" s="333" t="s">
        <v>810</v>
      </c>
      <c r="V116" s="238" t="s">
        <v>232</v>
      </c>
      <c r="W116" s="248" t="s">
        <v>225</v>
      </c>
      <c r="X116" s="239">
        <v>0</v>
      </c>
      <c r="Y116" s="239"/>
      <c r="Z116" s="54" t="s">
        <v>225</v>
      </c>
    </row>
    <row r="117" spans="1:26" ht="111" customHeight="1" x14ac:dyDescent="0.3">
      <c r="A117" s="361"/>
      <c r="B117" s="361"/>
      <c r="C117" s="361"/>
      <c r="D117" s="362"/>
      <c r="E117" s="362"/>
      <c r="F117" s="366"/>
      <c r="G117" s="231" t="s">
        <v>232</v>
      </c>
      <c r="H117" s="248" t="s">
        <v>225</v>
      </c>
      <c r="I117" s="235">
        <v>0</v>
      </c>
      <c r="J117" s="235">
        <v>0</v>
      </c>
      <c r="K117" s="231" t="s">
        <v>232</v>
      </c>
      <c r="L117" s="52" t="s">
        <v>246</v>
      </c>
      <c r="M117" s="248" t="s">
        <v>225</v>
      </c>
      <c r="N117" s="235">
        <v>0</v>
      </c>
      <c r="O117" s="283">
        <v>0</v>
      </c>
      <c r="P117" s="282" t="s">
        <v>674</v>
      </c>
      <c r="Q117" s="238" t="s">
        <v>319</v>
      </c>
      <c r="R117" s="230" t="s">
        <v>309</v>
      </c>
      <c r="S117" s="239">
        <v>0.5</v>
      </c>
      <c r="T117" s="334">
        <v>0.5</v>
      </c>
      <c r="U117" s="52" t="s">
        <v>811</v>
      </c>
      <c r="V117" s="240" t="s">
        <v>320</v>
      </c>
      <c r="W117" s="230" t="s">
        <v>309</v>
      </c>
      <c r="X117" s="239">
        <v>0.5</v>
      </c>
      <c r="Y117" s="239"/>
      <c r="Z117" s="25"/>
    </row>
    <row r="118" spans="1:26" ht="105" customHeight="1" x14ac:dyDescent="0.3">
      <c r="A118" s="361"/>
      <c r="B118" s="361"/>
      <c r="C118" s="361"/>
      <c r="D118" s="240" t="s">
        <v>76</v>
      </c>
      <c r="E118" s="240" t="s">
        <v>321</v>
      </c>
      <c r="F118" s="235">
        <v>1</v>
      </c>
      <c r="G118" s="240" t="s">
        <v>322</v>
      </c>
      <c r="H118" s="230" t="s">
        <v>309</v>
      </c>
      <c r="I118" s="235">
        <v>0.25</v>
      </c>
      <c r="J118" s="235">
        <v>0.25</v>
      </c>
      <c r="K118" s="22" t="s">
        <v>577</v>
      </c>
      <c r="L118" s="240" t="s">
        <v>322</v>
      </c>
      <c r="M118" s="230" t="s">
        <v>309</v>
      </c>
      <c r="N118" s="235">
        <v>0.25</v>
      </c>
      <c r="O118" s="283">
        <v>0.25</v>
      </c>
      <c r="P118" s="284" t="s">
        <v>741</v>
      </c>
      <c r="Q118" s="238" t="s">
        <v>322</v>
      </c>
      <c r="R118" s="230" t="s">
        <v>309</v>
      </c>
      <c r="S118" s="235">
        <v>0.25</v>
      </c>
      <c r="T118" s="334">
        <v>0.25</v>
      </c>
      <c r="U118" s="52" t="s">
        <v>812</v>
      </c>
      <c r="V118" s="240" t="s">
        <v>322</v>
      </c>
      <c r="W118" s="230" t="s">
        <v>309</v>
      </c>
      <c r="X118" s="235">
        <v>0.25</v>
      </c>
      <c r="Y118" s="239"/>
      <c r="Z118" s="25"/>
    </row>
    <row r="119" spans="1:26" ht="141" customHeight="1" x14ac:dyDescent="0.3">
      <c r="A119" s="361"/>
      <c r="B119" s="361"/>
      <c r="C119" s="361"/>
      <c r="D119" s="362" t="s">
        <v>77</v>
      </c>
      <c r="E119" s="362" t="s">
        <v>323</v>
      </c>
      <c r="F119" s="235">
        <v>0.5</v>
      </c>
      <c r="G119" s="240" t="s">
        <v>324</v>
      </c>
      <c r="H119" s="230" t="s">
        <v>309</v>
      </c>
      <c r="I119" s="235">
        <v>0.25</v>
      </c>
      <c r="J119" s="235">
        <v>0.12</v>
      </c>
      <c r="K119" s="88" t="s">
        <v>578</v>
      </c>
      <c r="L119" s="284" t="s">
        <v>232</v>
      </c>
      <c r="M119" s="248" t="s">
        <v>225</v>
      </c>
      <c r="N119" s="239">
        <v>0</v>
      </c>
      <c r="O119" s="285">
        <v>0</v>
      </c>
      <c r="P119" s="284" t="s">
        <v>674</v>
      </c>
      <c r="Q119" s="238" t="s">
        <v>325</v>
      </c>
      <c r="R119" s="230" t="s">
        <v>309</v>
      </c>
      <c r="S119" s="235">
        <v>0.5</v>
      </c>
      <c r="T119" s="334">
        <v>0.5</v>
      </c>
      <c r="U119" s="52" t="s">
        <v>813</v>
      </c>
      <c r="V119" s="240" t="s">
        <v>326</v>
      </c>
      <c r="W119" s="230" t="s">
        <v>309</v>
      </c>
      <c r="X119" s="235">
        <v>0.25</v>
      </c>
      <c r="Y119" s="239"/>
      <c r="Z119" s="25"/>
    </row>
    <row r="120" spans="1:26" ht="79.5" customHeight="1" x14ac:dyDescent="0.3">
      <c r="A120" s="361"/>
      <c r="B120" s="361"/>
      <c r="C120" s="361"/>
      <c r="D120" s="362"/>
      <c r="E120" s="362"/>
      <c r="F120" s="235">
        <v>0.2</v>
      </c>
      <c r="G120" s="231" t="s">
        <v>232</v>
      </c>
      <c r="H120" s="248" t="s">
        <v>225</v>
      </c>
      <c r="I120" s="235">
        <v>0</v>
      </c>
      <c r="J120" s="235">
        <v>0</v>
      </c>
      <c r="K120" s="22" t="s">
        <v>232</v>
      </c>
      <c r="L120" s="240" t="s">
        <v>327</v>
      </c>
      <c r="M120" s="230" t="s">
        <v>309</v>
      </c>
      <c r="N120" s="235">
        <v>0.33</v>
      </c>
      <c r="O120" s="285">
        <v>0.33</v>
      </c>
      <c r="P120" s="288" t="s">
        <v>742</v>
      </c>
      <c r="Q120" s="240" t="s">
        <v>327</v>
      </c>
      <c r="R120" s="230" t="s">
        <v>309</v>
      </c>
      <c r="S120" s="349">
        <v>0.33</v>
      </c>
      <c r="T120" s="354">
        <v>0.32990000000000003</v>
      </c>
      <c r="U120" s="52" t="s">
        <v>814</v>
      </c>
      <c r="V120" s="240" t="s">
        <v>328</v>
      </c>
      <c r="W120" s="230" t="s">
        <v>309</v>
      </c>
      <c r="X120" s="235">
        <v>0.34</v>
      </c>
      <c r="Y120" s="239"/>
      <c r="Z120" s="25"/>
    </row>
    <row r="121" spans="1:26" ht="117" customHeight="1" x14ac:dyDescent="0.3">
      <c r="A121" s="361"/>
      <c r="B121" s="361"/>
      <c r="C121" s="361"/>
      <c r="D121" s="38" t="s">
        <v>78</v>
      </c>
      <c r="E121" s="240" t="s">
        <v>329</v>
      </c>
      <c r="F121" s="235">
        <v>1</v>
      </c>
      <c r="G121" s="240" t="s">
        <v>330</v>
      </c>
      <c r="H121" s="230" t="s">
        <v>309</v>
      </c>
      <c r="I121" s="235">
        <v>0.33</v>
      </c>
      <c r="J121" s="235">
        <v>0.33</v>
      </c>
      <c r="K121" s="22" t="s">
        <v>579</v>
      </c>
      <c r="L121" s="240" t="s">
        <v>328</v>
      </c>
      <c r="M121" s="230" t="s">
        <v>309</v>
      </c>
      <c r="N121" s="235">
        <v>0.33</v>
      </c>
      <c r="O121" s="283">
        <v>0.33</v>
      </c>
      <c r="P121" s="284" t="s">
        <v>743</v>
      </c>
      <c r="Q121" s="240" t="s">
        <v>328</v>
      </c>
      <c r="R121" s="230" t="s">
        <v>309</v>
      </c>
      <c r="S121" s="235">
        <v>0.34</v>
      </c>
      <c r="T121" s="334">
        <v>0.15</v>
      </c>
      <c r="U121" s="52" t="s">
        <v>815</v>
      </c>
      <c r="V121" s="248"/>
      <c r="W121" s="248"/>
      <c r="X121" s="68"/>
      <c r="Y121" s="239"/>
      <c r="Z121" s="25"/>
    </row>
    <row r="122" spans="1:26" ht="97.5" customHeight="1" x14ac:dyDescent="0.3">
      <c r="A122" s="361"/>
      <c r="B122" s="361"/>
      <c r="C122" s="361"/>
      <c r="D122" s="231" t="s">
        <v>79</v>
      </c>
      <c r="E122" s="240" t="s">
        <v>331</v>
      </c>
      <c r="F122" s="235">
        <v>1</v>
      </c>
      <c r="G122" s="231" t="s">
        <v>232</v>
      </c>
      <c r="H122" s="248" t="s">
        <v>225</v>
      </c>
      <c r="I122" s="235">
        <v>0</v>
      </c>
      <c r="J122" s="235">
        <v>0</v>
      </c>
      <c r="K122" s="22" t="s">
        <v>232</v>
      </c>
      <c r="L122" s="240" t="s">
        <v>332</v>
      </c>
      <c r="M122" s="230" t="s">
        <v>309</v>
      </c>
      <c r="N122" s="235">
        <v>0.5</v>
      </c>
      <c r="O122" s="283">
        <v>0.1</v>
      </c>
      <c r="P122" s="284" t="s">
        <v>744</v>
      </c>
      <c r="Q122" s="240" t="s">
        <v>246</v>
      </c>
      <c r="R122" s="54" t="s">
        <v>225</v>
      </c>
      <c r="S122" s="235">
        <v>0</v>
      </c>
      <c r="T122" s="334">
        <v>0.2</v>
      </c>
      <c r="U122" s="333" t="s">
        <v>816</v>
      </c>
      <c r="V122" s="240" t="s">
        <v>333</v>
      </c>
      <c r="W122" s="230" t="s">
        <v>309</v>
      </c>
      <c r="X122" s="235">
        <v>0.5</v>
      </c>
      <c r="Y122" s="239"/>
      <c r="Z122" s="25"/>
    </row>
    <row r="123" spans="1:26" ht="75" customHeight="1" x14ac:dyDescent="0.3">
      <c r="A123" s="361"/>
      <c r="B123" s="361"/>
      <c r="C123" s="361"/>
      <c r="D123" s="240" t="s">
        <v>80</v>
      </c>
      <c r="E123" s="240" t="s">
        <v>334</v>
      </c>
      <c r="F123" s="235">
        <v>1</v>
      </c>
      <c r="G123" s="231" t="s">
        <v>232</v>
      </c>
      <c r="H123" s="248" t="s">
        <v>225</v>
      </c>
      <c r="I123" s="235">
        <v>0</v>
      </c>
      <c r="J123" s="235">
        <v>0</v>
      </c>
      <c r="K123" s="22" t="s">
        <v>232</v>
      </c>
      <c r="L123" s="25"/>
      <c r="M123" s="25"/>
      <c r="N123" s="235">
        <v>0</v>
      </c>
      <c r="O123" s="283">
        <v>0</v>
      </c>
      <c r="P123" s="284" t="s">
        <v>674</v>
      </c>
      <c r="Q123" s="240" t="s">
        <v>335</v>
      </c>
      <c r="R123" s="230" t="s">
        <v>309</v>
      </c>
      <c r="S123" s="235">
        <v>1</v>
      </c>
      <c r="T123" s="334">
        <v>0.5</v>
      </c>
      <c r="U123" s="52" t="s">
        <v>817</v>
      </c>
      <c r="V123" s="238" t="s">
        <v>232</v>
      </c>
      <c r="W123" s="248" t="s">
        <v>225</v>
      </c>
      <c r="X123" s="235">
        <v>0</v>
      </c>
      <c r="Y123" s="235"/>
      <c r="Z123" s="230" t="s">
        <v>225</v>
      </c>
    </row>
    <row r="124" spans="1:26" ht="112.5" customHeight="1" x14ac:dyDescent="0.3">
      <c r="A124" s="361"/>
      <c r="B124" s="361"/>
      <c r="C124" s="361"/>
      <c r="D124" s="361" t="s">
        <v>81</v>
      </c>
      <c r="E124" s="362" t="s">
        <v>336</v>
      </c>
      <c r="F124" s="366">
        <v>1</v>
      </c>
      <c r="G124" s="231" t="s">
        <v>232</v>
      </c>
      <c r="H124" s="248" t="s">
        <v>225</v>
      </c>
      <c r="I124" s="235">
        <v>0</v>
      </c>
      <c r="J124" s="235">
        <v>0</v>
      </c>
      <c r="K124" s="22" t="s">
        <v>232</v>
      </c>
      <c r="L124" s="238" t="s">
        <v>232</v>
      </c>
      <c r="M124" s="248" t="s">
        <v>225</v>
      </c>
      <c r="N124" s="235">
        <v>0</v>
      </c>
      <c r="O124" s="283">
        <v>0</v>
      </c>
      <c r="P124" s="284" t="s">
        <v>674</v>
      </c>
      <c r="Q124" s="238" t="s">
        <v>232</v>
      </c>
      <c r="R124" s="248" t="s">
        <v>225</v>
      </c>
      <c r="S124" s="235">
        <v>0</v>
      </c>
      <c r="T124" s="332">
        <v>0</v>
      </c>
      <c r="U124" s="331" t="s">
        <v>674</v>
      </c>
      <c r="V124" s="238" t="s">
        <v>337</v>
      </c>
      <c r="W124" s="248" t="s">
        <v>309</v>
      </c>
      <c r="X124" s="68">
        <v>1</v>
      </c>
      <c r="Y124" s="239"/>
      <c r="Z124" s="25"/>
    </row>
    <row r="125" spans="1:26" ht="112.5" customHeight="1" x14ac:dyDescent="0.25">
      <c r="A125" s="361"/>
      <c r="B125" s="361"/>
      <c r="C125" s="361"/>
      <c r="D125" s="361"/>
      <c r="E125" s="362"/>
      <c r="F125" s="366"/>
      <c r="G125" s="231" t="s">
        <v>232</v>
      </c>
      <c r="H125" s="248" t="s">
        <v>225</v>
      </c>
      <c r="I125" s="235">
        <v>0</v>
      </c>
      <c r="J125" s="235">
        <v>0</v>
      </c>
      <c r="K125" s="22" t="s">
        <v>232</v>
      </c>
      <c r="L125" s="238" t="s">
        <v>232</v>
      </c>
      <c r="M125" s="248" t="s">
        <v>225</v>
      </c>
      <c r="N125" s="235">
        <v>0</v>
      </c>
      <c r="O125" s="283">
        <v>0</v>
      </c>
      <c r="P125" s="284" t="s">
        <v>674</v>
      </c>
      <c r="Q125" s="240" t="s">
        <v>338</v>
      </c>
      <c r="R125" s="230" t="s">
        <v>309</v>
      </c>
      <c r="S125" s="235">
        <v>1</v>
      </c>
      <c r="T125" s="334">
        <v>1</v>
      </c>
      <c r="U125" s="333" t="s">
        <v>818</v>
      </c>
      <c r="V125" s="238" t="s">
        <v>232</v>
      </c>
      <c r="W125" s="248" t="s">
        <v>225</v>
      </c>
      <c r="X125" s="235">
        <v>0</v>
      </c>
      <c r="Y125" s="235"/>
      <c r="Z125" s="230" t="s">
        <v>225</v>
      </c>
    </row>
    <row r="126" spans="1:26" ht="112.5" customHeight="1" x14ac:dyDescent="0.25">
      <c r="A126" s="361"/>
      <c r="B126" s="361"/>
      <c r="C126" s="361"/>
      <c r="D126" s="361"/>
      <c r="E126" s="362"/>
      <c r="F126" s="366"/>
      <c r="G126" s="240" t="s">
        <v>339</v>
      </c>
      <c r="H126" s="248" t="s">
        <v>309</v>
      </c>
      <c r="I126" s="235">
        <v>0.33</v>
      </c>
      <c r="J126" s="235">
        <v>0.33</v>
      </c>
      <c r="K126" s="22" t="s">
        <v>580</v>
      </c>
      <c r="L126" s="238" t="s">
        <v>340</v>
      </c>
      <c r="M126" s="248" t="s">
        <v>309</v>
      </c>
      <c r="N126" s="248">
        <v>0.33</v>
      </c>
      <c r="O126" s="283">
        <v>0.33</v>
      </c>
      <c r="P126" s="284" t="s">
        <v>736</v>
      </c>
      <c r="Q126" s="53" t="s">
        <v>341</v>
      </c>
      <c r="R126" s="230" t="s">
        <v>309</v>
      </c>
      <c r="S126" s="235">
        <v>0.34</v>
      </c>
      <c r="T126" s="334">
        <v>0.34</v>
      </c>
      <c r="U126" s="52" t="s">
        <v>819</v>
      </c>
      <c r="V126" s="238" t="s">
        <v>232</v>
      </c>
      <c r="W126" s="248" t="s">
        <v>225</v>
      </c>
      <c r="X126" s="235">
        <v>0</v>
      </c>
      <c r="Y126" s="235"/>
      <c r="Z126" s="230" t="s">
        <v>225</v>
      </c>
    </row>
    <row r="127" spans="1:26" ht="93" customHeight="1" x14ac:dyDescent="0.3">
      <c r="A127" s="361"/>
      <c r="B127" s="361"/>
      <c r="C127" s="361"/>
      <c r="D127" s="362" t="s">
        <v>82</v>
      </c>
      <c r="E127" s="362" t="s">
        <v>342</v>
      </c>
      <c r="F127" s="21">
        <v>0.5</v>
      </c>
      <c r="G127" s="240" t="s">
        <v>343</v>
      </c>
      <c r="H127" s="248" t="s">
        <v>309</v>
      </c>
      <c r="I127" s="235">
        <v>0.5</v>
      </c>
      <c r="J127" s="235">
        <v>0.5</v>
      </c>
      <c r="K127" s="22" t="s">
        <v>596</v>
      </c>
      <c r="L127" s="240" t="s">
        <v>345</v>
      </c>
      <c r="M127" s="248" t="s">
        <v>309</v>
      </c>
      <c r="N127" s="248">
        <v>0.5</v>
      </c>
      <c r="O127" s="283">
        <v>0.25</v>
      </c>
      <c r="P127" s="284" t="s">
        <v>737</v>
      </c>
      <c r="Q127" s="248"/>
      <c r="R127" s="248"/>
      <c r="S127" s="239">
        <v>0</v>
      </c>
      <c r="T127" s="334">
        <v>0.125</v>
      </c>
      <c r="U127" s="52" t="s">
        <v>820</v>
      </c>
      <c r="V127" s="248"/>
      <c r="W127" s="248"/>
      <c r="X127" s="235"/>
      <c r="Y127" s="239"/>
      <c r="Z127" s="25"/>
    </row>
    <row r="128" spans="1:26" ht="123.75" customHeight="1" thickBot="1" x14ac:dyDescent="0.35">
      <c r="A128" s="367"/>
      <c r="B128" s="367"/>
      <c r="C128" s="367"/>
      <c r="D128" s="368"/>
      <c r="E128" s="368"/>
      <c r="F128" s="27">
        <v>0.5</v>
      </c>
      <c r="G128" s="26" t="s">
        <v>344</v>
      </c>
      <c r="H128" s="249" t="s">
        <v>309</v>
      </c>
      <c r="I128" s="28">
        <v>0.33</v>
      </c>
      <c r="J128" s="28">
        <v>0.33</v>
      </c>
      <c r="K128" s="29" t="s">
        <v>581</v>
      </c>
      <c r="L128" s="26" t="s">
        <v>344</v>
      </c>
      <c r="M128" s="249" t="s">
        <v>309</v>
      </c>
      <c r="N128" s="249">
        <v>0.33</v>
      </c>
      <c r="O128" s="28">
        <v>0.33</v>
      </c>
      <c r="P128" s="79" t="s">
        <v>745</v>
      </c>
      <c r="Q128" s="57" t="s">
        <v>344</v>
      </c>
      <c r="R128" s="249" t="s">
        <v>309</v>
      </c>
      <c r="S128" s="46">
        <v>0.34</v>
      </c>
      <c r="T128" s="46">
        <v>0.34</v>
      </c>
      <c r="U128" s="340" t="s">
        <v>821</v>
      </c>
      <c r="V128" s="79" t="s">
        <v>232</v>
      </c>
      <c r="W128" s="249" t="s">
        <v>225</v>
      </c>
      <c r="X128" s="28">
        <v>0</v>
      </c>
      <c r="Y128" s="46"/>
      <c r="Z128" s="47"/>
    </row>
    <row r="129" spans="1:26" ht="202.5" customHeight="1" x14ac:dyDescent="0.3">
      <c r="A129" s="390" t="s">
        <v>401</v>
      </c>
      <c r="B129" s="355" t="s">
        <v>243</v>
      </c>
      <c r="C129" s="360" t="s">
        <v>84</v>
      </c>
      <c r="D129" s="360" t="s">
        <v>95</v>
      </c>
      <c r="E129" s="147" t="s">
        <v>411</v>
      </c>
      <c r="F129" s="59">
        <v>0.2</v>
      </c>
      <c r="G129" s="60" t="s">
        <v>599</v>
      </c>
      <c r="H129" s="138" t="s">
        <v>5</v>
      </c>
      <c r="I129" s="225">
        <v>1</v>
      </c>
      <c r="J129" s="225">
        <v>1</v>
      </c>
      <c r="K129" s="89" t="s">
        <v>600</v>
      </c>
      <c r="L129" s="61" t="s">
        <v>232</v>
      </c>
      <c r="M129" s="62" t="s">
        <v>225</v>
      </c>
      <c r="N129" s="225">
        <v>0</v>
      </c>
      <c r="O129" s="287">
        <v>0</v>
      </c>
      <c r="P129" s="60" t="s">
        <v>674</v>
      </c>
      <c r="Q129" s="90" t="s">
        <v>232</v>
      </c>
      <c r="R129" s="91" t="s">
        <v>225</v>
      </c>
      <c r="S129" s="225">
        <v>0</v>
      </c>
      <c r="T129" s="49">
        <v>0</v>
      </c>
      <c r="U129" s="90" t="s">
        <v>674</v>
      </c>
      <c r="V129" s="50" t="s">
        <v>232</v>
      </c>
      <c r="W129" s="50" t="s">
        <v>225</v>
      </c>
      <c r="X129" s="225">
        <v>0</v>
      </c>
      <c r="Y129" s="49">
        <v>0</v>
      </c>
      <c r="Z129" s="91"/>
    </row>
    <row r="130" spans="1:26" ht="105.75" customHeight="1" x14ac:dyDescent="0.3">
      <c r="A130" s="391"/>
      <c r="B130" s="355"/>
      <c r="C130" s="361"/>
      <c r="D130" s="361"/>
      <c r="E130" s="22" t="s">
        <v>601</v>
      </c>
      <c r="F130" s="21">
        <v>0.2</v>
      </c>
      <c r="G130" s="144" t="s">
        <v>232</v>
      </c>
      <c r="H130" s="83" t="s">
        <v>5</v>
      </c>
      <c r="I130" s="145">
        <v>0</v>
      </c>
      <c r="J130" s="145">
        <v>0</v>
      </c>
      <c r="K130" s="22" t="s">
        <v>232</v>
      </c>
      <c r="L130" s="148" t="s">
        <v>602</v>
      </c>
      <c r="M130" s="54" t="s">
        <v>225</v>
      </c>
      <c r="N130" s="149">
        <v>1</v>
      </c>
      <c r="O130" s="285">
        <v>1</v>
      </c>
      <c r="P130" s="284" t="s">
        <v>747</v>
      </c>
      <c r="Q130" s="53" t="s">
        <v>232</v>
      </c>
      <c r="R130" s="54" t="s">
        <v>225</v>
      </c>
      <c r="S130" s="145">
        <v>0</v>
      </c>
      <c r="T130" s="334">
        <v>0</v>
      </c>
      <c r="U130" s="38" t="s">
        <v>674</v>
      </c>
      <c r="V130" s="53" t="s">
        <v>232</v>
      </c>
      <c r="W130" s="54" t="s">
        <v>225</v>
      </c>
      <c r="X130" s="145">
        <v>0</v>
      </c>
      <c r="Y130" s="149"/>
      <c r="Z130" s="23"/>
    </row>
    <row r="131" spans="1:26" ht="144.75" customHeight="1" x14ac:dyDescent="0.3">
      <c r="A131" s="391"/>
      <c r="B131" s="355"/>
      <c r="C131" s="361"/>
      <c r="D131" s="361"/>
      <c r="E131" s="144" t="s">
        <v>603</v>
      </c>
      <c r="F131" s="21">
        <v>0.2</v>
      </c>
      <c r="G131" s="144" t="s">
        <v>598</v>
      </c>
      <c r="H131" s="139" t="s">
        <v>5</v>
      </c>
      <c r="I131" s="145">
        <v>0.25</v>
      </c>
      <c r="J131" s="145">
        <v>0.25</v>
      </c>
      <c r="K131" s="22" t="s">
        <v>604</v>
      </c>
      <c r="L131" s="148" t="s">
        <v>605</v>
      </c>
      <c r="M131" s="139" t="s">
        <v>5</v>
      </c>
      <c r="N131" s="149">
        <v>0.25</v>
      </c>
      <c r="O131" s="285">
        <v>0.25</v>
      </c>
      <c r="P131" s="288" t="s">
        <v>748</v>
      </c>
      <c r="Q131" s="148" t="s">
        <v>606</v>
      </c>
      <c r="R131" s="139" t="s">
        <v>5</v>
      </c>
      <c r="S131" s="149">
        <v>0.25</v>
      </c>
      <c r="T131" s="345">
        <v>0.25</v>
      </c>
      <c r="U131" s="346" t="s">
        <v>822</v>
      </c>
      <c r="V131" s="148" t="s">
        <v>607</v>
      </c>
      <c r="W131" s="139" t="s">
        <v>5</v>
      </c>
      <c r="X131" s="149">
        <v>0.25</v>
      </c>
      <c r="Y131" s="149"/>
      <c r="Z131" s="23"/>
    </row>
    <row r="132" spans="1:26" ht="178.5" customHeight="1" x14ac:dyDescent="0.3">
      <c r="A132" s="391"/>
      <c r="B132" s="355"/>
      <c r="C132" s="361"/>
      <c r="D132" s="361"/>
      <c r="E132" s="144" t="s">
        <v>608</v>
      </c>
      <c r="F132" s="21">
        <v>0.2</v>
      </c>
      <c r="G132" s="148" t="s">
        <v>598</v>
      </c>
      <c r="H132" s="139" t="s">
        <v>5</v>
      </c>
      <c r="I132" s="145">
        <v>0.25</v>
      </c>
      <c r="J132" s="145">
        <v>0.25</v>
      </c>
      <c r="K132" s="22" t="s">
        <v>609</v>
      </c>
      <c r="L132" s="148" t="s">
        <v>610</v>
      </c>
      <c r="M132" s="139" t="s">
        <v>5</v>
      </c>
      <c r="N132" s="149">
        <v>0.25</v>
      </c>
      <c r="O132" s="285">
        <v>0.25</v>
      </c>
      <c r="P132" s="22" t="s">
        <v>609</v>
      </c>
      <c r="Q132" s="148" t="s">
        <v>611</v>
      </c>
      <c r="R132" s="139" t="s">
        <v>5</v>
      </c>
      <c r="S132" s="149">
        <v>0.25</v>
      </c>
      <c r="T132" s="345">
        <v>0.25</v>
      </c>
      <c r="U132" s="346" t="s">
        <v>823</v>
      </c>
      <c r="V132" s="148" t="s">
        <v>612</v>
      </c>
      <c r="W132" s="139" t="s">
        <v>5</v>
      </c>
      <c r="X132" s="149">
        <v>0.25</v>
      </c>
      <c r="Y132" s="149"/>
      <c r="Z132" s="23"/>
    </row>
    <row r="133" spans="1:26" ht="176.25" customHeight="1" x14ac:dyDescent="0.3">
      <c r="A133" s="391"/>
      <c r="B133" s="355"/>
      <c r="C133" s="361"/>
      <c r="D133" s="361"/>
      <c r="E133" s="144" t="s">
        <v>412</v>
      </c>
      <c r="F133" s="21">
        <v>0.2</v>
      </c>
      <c r="G133" s="148" t="s">
        <v>613</v>
      </c>
      <c r="H133" s="139" t="s">
        <v>5</v>
      </c>
      <c r="I133" s="145">
        <v>0.25</v>
      </c>
      <c r="J133" s="145">
        <v>0.25</v>
      </c>
      <c r="K133" s="22" t="s">
        <v>749</v>
      </c>
      <c r="L133" s="139" t="s">
        <v>615</v>
      </c>
      <c r="M133" s="139" t="s">
        <v>5</v>
      </c>
      <c r="N133" s="149">
        <v>0.25</v>
      </c>
      <c r="O133" s="285">
        <v>0.25</v>
      </c>
      <c r="P133" s="288" t="s">
        <v>750</v>
      </c>
      <c r="Q133" s="148" t="s">
        <v>614</v>
      </c>
      <c r="R133" s="139" t="s">
        <v>5</v>
      </c>
      <c r="S133" s="149">
        <v>0.25</v>
      </c>
      <c r="T133" s="334">
        <v>0.25</v>
      </c>
      <c r="U133" s="335" t="s">
        <v>824</v>
      </c>
      <c r="V133" s="148" t="s">
        <v>616</v>
      </c>
      <c r="W133" s="139" t="s">
        <v>5</v>
      </c>
      <c r="X133" s="149">
        <v>0.25</v>
      </c>
      <c r="Y133" s="149"/>
      <c r="Z133" s="23"/>
    </row>
    <row r="134" spans="1:26" ht="271.5" customHeight="1" x14ac:dyDescent="0.3">
      <c r="A134" s="391"/>
      <c r="B134" s="355"/>
      <c r="C134" s="144" t="s">
        <v>85</v>
      </c>
      <c r="D134" s="162" t="s">
        <v>95</v>
      </c>
      <c r="E134" s="144" t="s">
        <v>346</v>
      </c>
      <c r="F134" s="21">
        <v>1</v>
      </c>
      <c r="G134" s="144" t="s">
        <v>347</v>
      </c>
      <c r="H134" s="142" t="s">
        <v>243</v>
      </c>
      <c r="I134" s="21">
        <v>0.25</v>
      </c>
      <c r="J134" s="145">
        <v>0.23810000000000001</v>
      </c>
      <c r="K134" s="22" t="s">
        <v>582</v>
      </c>
      <c r="L134" s="144" t="s">
        <v>347</v>
      </c>
      <c r="M134" s="144" t="s">
        <v>243</v>
      </c>
      <c r="N134" s="21">
        <v>0.25</v>
      </c>
      <c r="O134" s="283">
        <v>0.24399999999999999</v>
      </c>
      <c r="P134" s="286" t="s">
        <v>746</v>
      </c>
      <c r="Q134" s="144" t="s">
        <v>347</v>
      </c>
      <c r="R134" s="144" t="s">
        <v>243</v>
      </c>
      <c r="S134" s="21">
        <v>0.25</v>
      </c>
      <c r="T134" s="345">
        <v>0.2167</v>
      </c>
      <c r="U134" s="346" t="s">
        <v>832</v>
      </c>
      <c r="V134" s="144" t="s">
        <v>347</v>
      </c>
      <c r="W134" s="144" t="s">
        <v>243</v>
      </c>
      <c r="X134" s="21">
        <v>0.25</v>
      </c>
      <c r="Y134" s="149"/>
      <c r="Z134" s="23"/>
    </row>
    <row r="135" spans="1:26" ht="161.25" customHeight="1" x14ac:dyDescent="0.25">
      <c r="A135" s="391"/>
      <c r="B135" s="355"/>
      <c r="C135" s="144" t="s">
        <v>86</v>
      </c>
      <c r="D135" s="162" t="s">
        <v>95</v>
      </c>
      <c r="E135" s="141" t="s">
        <v>618</v>
      </c>
      <c r="F135" s="145">
        <v>1</v>
      </c>
      <c r="G135" s="144" t="s">
        <v>618</v>
      </c>
      <c r="H135" s="83" t="s">
        <v>5</v>
      </c>
      <c r="I135" s="149">
        <v>0.3</v>
      </c>
      <c r="J135" s="149">
        <v>0.3</v>
      </c>
      <c r="K135" s="22" t="s">
        <v>628</v>
      </c>
      <c r="L135" s="144" t="s">
        <v>618</v>
      </c>
      <c r="M135" s="83" t="s">
        <v>5</v>
      </c>
      <c r="N135" s="149">
        <v>0.3</v>
      </c>
      <c r="O135" s="285">
        <v>0.3</v>
      </c>
      <c r="P135" s="284" t="s">
        <v>717</v>
      </c>
      <c r="Q135" s="162" t="s">
        <v>617</v>
      </c>
      <c r="R135" s="149" t="s">
        <v>5</v>
      </c>
      <c r="S135" s="149">
        <v>0.25</v>
      </c>
      <c r="T135" s="334">
        <v>0.25</v>
      </c>
      <c r="U135" s="335" t="s">
        <v>825</v>
      </c>
      <c r="V135" s="162" t="s">
        <v>617</v>
      </c>
      <c r="W135" s="149" t="s">
        <v>5</v>
      </c>
      <c r="X135" s="149">
        <v>0.15</v>
      </c>
      <c r="Y135" s="149"/>
      <c r="Z135" s="38"/>
    </row>
    <row r="136" spans="1:26" ht="183" customHeight="1" x14ac:dyDescent="0.3">
      <c r="A136" s="391"/>
      <c r="B136" s="355"/>
      <c r="C136" s="361" t="s">
        <v>87</v>
      </c>
      <c r="D136" s="361" t="s">
        <v>95</v>
      </c>
      <c r="E136" s="144" t="s">
        <v>348</v>
      </c>
      <c r="F136" s="21">
        <v>0.25</v>
      </c>
      <c r="G136" s="52" t="s">
        <v>585</v>
      </c>
      <c r="H136" s="139" t="s">
        <v>354</v>
      </c>
      <c r="I136" s="145">
        <v>1</v>
      </c>
      <c r="J136" s="145">
        <v>1</v>
      </c>
      <c r="K136" s="22" t="s">
        <v>583</v>
      </c>
      <c r="L136" s="53" t="s">
        <v>232</v>
      </c>
      <c r="M136" s="54" t="s">
        <v>225</v>
      </c>
      <c r="N136" s="283">
        <v>0</v>
      </c>
      <c r="O136" s="283">
        <v>0</v>
      </c>
      <c r="P136" s="52" t="s">
        <v>674</v>
      </c>
      <c r="Q136" s="53" t="s">
        <v>232</v>
      </c>
      <c r="R136" s="54" t="s">
        <v>225</v>
      </c>
      <c r="S136" s="145">
        <v>0</v>
      </c>
      <c r="T136" s="332">
        <v>0</v>
      </c>
      <c r="U136" s="53" t="s">
        <v>674</v>
      </c>
      <c r="V136" s="53" t="s">
        <v>232</v>
      </c>
      <c r="W136" s="54" t="s">
        <v>225</v>
      </c>
      <c r="X136" s="145">
        <v>0</v>
      </c>
      <c r="Y136" s="145"/>
      <c r="Z136" s="25"/>
    </row>
    <row r="137" spans="1:26" ht="127.5" customHeight="1" x14ac:dyDescent="0.3">
      <c r="A137" s="391"/>
      <c r="B137" s="355"/>
      <c r="C137" s="361"/>
      <c r="D137" s="361"/>
      <c r="E137" s="144" t="s">
        <v>352</v>
      </c>
      <c r="F137" s="21">
        <v>0.15</v>
      </c>
      <c r="G137" s="148" t="s">
        <v>584</v>
      </c>
      <c r="H137" s="139" t="s">
        <v>354</v>
      </c>
      <c r="I137" s="145">
        <v>1</v>
      </c>
      <c r="J137" s="145">
        <v>1</v>
      </c>
      <c r="K137" s="144" t="s">
        <v>586</v>
      </c>
      <c r="L137" s="53" t="s">
        <v>232</v>
      </c>
      <c r="M137" s="54" t="s">
        <v>225</v>
      </c>
      <c r="N137" s="283">
        <v>0</v>
      </c>
      <c r="O137" s="283">
        <v>0</v>
      </c>
      <c r="P137" s="52" t="s">
        <v>674</v>
      </c>
      <c r="Q137" s="53" t="s">
        <v>232</v>
      </c>
      <c r="R137" s="54" t="s">
        <v>225</v>
      </c>
      <c r="S137" s="145">
        <v>0</v>
      </c>
      <c r="T137" s="332">
        <v>0</v>
      </c>
      <c r="U137" s="38" t="s">
        <v>674</v>
      </c>
      <c r="V137" s="53" t="s">
        <v>232</v>
      </c>
      <c r="W137" s="54" t="s">
        <v>225</v>
      </c>
      <c r="X137" s="145">
        <v>0</v>
      </c>
      <c r="Y137" s="145"/>
      <c r="Z137" s="23"/>
    </row>
    <row r="138" spans="1:26" ht="106.5" customHeight="1" x14ac:dyDescent="0.3">
      <c r="A138" s="391"/>
      <c r="B138" s="355"/>
      <c r="C138" s="361"/>
      <c r="D138" s="361"/>
      <c r="E138" s="144" t="s">
        <v>349</v>
      </c>
      <c r="F138" s="21">
        <v>0.15</v>
      </c>
      <c r="G138" s="69" t="s">
        <v>587</v>
      </c>
      <c r="H138" s="139" t="s">
        <v>354</v>
      </c>
      <c r="I138" s="145">
        <v>1</v>
      </c>
      <c r="J138" s="145">
        <v>1</v>
      </c>
      <c r="K138" s="22" t="s">
        <v>588</v>
      </c>
      <c r="L138" s="53" t="s">
        <v>232</v>
      </c>
      <c r="M138" s="54" t="s">
        <v>225</v>
      </c>
      <c r="N138" s="283">
        <v>0</v>
      </c>
      <c r="O138" s="283">
        <v>0</v>
      </c>
      <c r="P138" s="52" t="s">
        <v>674</v>
      </c>
      <c r="Q138" s="53" t="s">
        <v>232</v>
      </c>
      <c r="R138" s="54" t="s">
        <v>225</v>
      </c>
      <c r="S138" s="145">
        <v>0</v>
      </c>
      <c r="T138" s="332">
        <v>0</v>
      </c>
      <c r="U138" s="38" t="s">
        <v>674</v>
      </c>
      <c r="V138" s="53" t="s">
        <v>232</v>
      </c>
      <c r="W138" s="54" t="s">
        <v>225</v>
      </c>
      <c r="X138" s="145">
        <v>0</v>
      </c>
      <c r="Y138" s="145"/>
      <c r="Z138" s="23"/>
    </row>
    <row r="139" spans="1:26" ht="211.5" customHeight="1" x14ac:dyDescent="0.3">
      <c r="A139" s="391"/>
      <c r="B139" s="355"/>
      <c r="C139" s="361"/>
      <c r="D139" s="361"/>
      <c r="E139" s="144" t="s">
        <v>353</v>
      </c>
      <c r="F139" s="21">
        <v>0.25</v>
      </c>
      <c r="G139" s="144" t="s">
        <v>589</v>
      </c>
      <c r="H139" s="139" t="s">
        <v>354</v>
      </c>
      <c r="I139" s="145">
        <v>0.2</v>
      </c>
      <c r="J139" s="145">
        <v>0.2</v>
      </c>
      <c r="K139" s="22" t="s">
        <v>590</v>
      </c>
      <c r="L139" s="148" t="s">
        <v>675</v>
      </c>
      <c r="M139" s="139" t="s">
        <v>354</v>
      </c>
      <c r="N139" s="283">
        <v>0.2</v>
      </c>
      <c r="O139" s="283">
        <v>0.2</v>
      </c>
      <c r="P139" s="22" t="s">
        <v>676</v>
      </c>
      <c r="Q139" s="148" t="s">
        <v>355</v>
      </c>
      <c r="R139" s="139" t="s">
        <v>354</v>
      </c>
      <c r="S139" s="145">
        <v>0.3</v>
      </c>
      <c r="T139" s="334">
        <v>0.3</v>
      </c>
      <c r="U139" s="335" t="s">
        <v>826</v>
      </c>
      <c r="V139" s="148" t="s">
        <v>355</v>
      </c>
      <c r="W139" s="139" t="s">
        <v>354</v>
      </c>
      <c r="X139" s="145">
        <v>0.3</v>
      </c>
      <c r="Y139" s="149"/>
      <c r="Z139" s="23"/>
    </row>
    <row r="140" spans="1:26" ht="136.5" customHeight="1" thickBot="1" x14ac:dyDescent="0.35">
      <c r="A140" s="392"/>
      <c r="B140" s="356"/>
      <c r="C140" s="367"/>
      <c r="D140" s="367"/>
      <c r="E140" s="146" t="s">
        <v>350</v>
      </c>
      <c r="F140" s="27">
        <v>0.2</v>
      </c>
      <c r="G140" s="146" t="s">
        <v>351</v>
      </c>
      <c r="H140" s="140" t="s">
        <v>354</v>
      </c>
      <c r="I140" s="28">
        <v>0.25</v>
      </c>
      <c r="J140" s="28">
        <v>0.25</v>
      </c>
      <c r="K140" s="29" t="s">
        <v>591</v>
      </c>
      <c r="L140" s="146" t="s">
        <v>356</v>
      </c>
      <c r="M140" s="143" t="s">
        <v>354</v>
      </c>
      <c r="N140" s="28">
        <v>0.2</v>
      </c>
      <c r="O140" s="28">
        <v>0.2</v>
      </c>
      <c r="P140" s="29" t="s">
        <v>677</v>
      </c>
      <c r="Q140" s="146" t="s">
        <v>356</v>
      </c>
      <c r="R140" s="143" t="s">
        <v>354</v>
      </c>
      <c r="S140" s="28">
        <v>0.25</v>
      </c>
      <c r="T140" s="46">
        <v>0.25</v>
      </c>
      <c r="U140" s="26" t="s">
        <v>827</v>
      </c>
      <c r="V140" s="146" t="s">
        <v>356</v>
      </c>
      <c r="W140" s="143" t="s">
        <v>354</v>
      </c>
      <c r="X140" s="28">
        <v>0.3</v>
      </c>
      <c r="Y140" s="46"/>
      <c r="Z140" s="30"/>
    </row>
    <row r="141" spans="1:26" x14ac:dyDescent="0.25">
      <c r="E141" s="93"/>
    </row>
    <row r="142" spans="1:26" x14ac:dyDescent="0.25">
      <c r="E142" s="93"/>
    </row>
    <row r="143" spans="1:26" hidden="1" x14ac:dyDescent="0.25">
      <c r="E143" s="93"/>
    </row>
    <row r="144" spans="1:26" hidden="1" x14ac:dyDescent="0.25">
      <c r="E144" s="93"/>
    </row>
    <row r="145" spans="3:5" hidden="1" x14ac:dyDescent="0.25">
      <c r="E145" s="93"/>
    </row>
    <row r="146" spans="3:5" hidden="1" x14ac:dyDescent="0.25">
      <c r="E146" s="93"/>
    </row>
    <row r="147" spans="3:5" hidden="1" x14ac:dyDescent="0.25">
      <c r="C147" s="92"/>
      <c r="E147" s="93"/>
    </row>
    <row r="148" spans="3:5" hidden="1" x14ac:dyDescent="0.25">
      <c r="C148" s="92"/>
      <c r="E148" s="93"/>
    </row>
    <row r="149" spans="3:5" hidden="1" x14ac:dyDescent="0.25">
      <c r="C149" s="92"/>
      <c r="E149" s="93"/>
    </row>
    <row r="150" spans="3:5" hidden="1" x14ac:dyDescent="0.25">
      <c r="C150" s="92"/>
      <c r="E150" s="93"/>
    </row>
    <row r="151" spans="3:5" hidden="1" x14ac:dyDescent="0.25">
      <c r="C151" s="92"/>
      <c r="E151" s="93"/>
    </row>
    <row r="152" spans="3:5" hidden="1" x14ac:dyDescent="0.25">
      <c r="C152" s="92"/>
      <c r="E152" s="93"/>
    </row>
    <row r="153" spans="3:5" hidden="1" x14ac:dyDescent="0.25">
      <c r="C153" s="92"/>
      <c r="E153" s="93"/>
    </row>
    <row r="154" spans="3:5" hidden="1" x14ac:dyDescent="0.25">
      <c r="C154" s="92"/>
      <c r="E154" s="93"/>
    </row>
    <row r="155" spans="3:5" hidden="1" x14ac:dyDescent="0.25">
      <c r="C155" s="92"/>
      <c r="E155" s="93"/>
    </row>
    <row r="156" spans="3:5" hidden="1" x14ac:dyDescent="0.25">
      <c r="C156" s="92"/>
      <c r="E156" s="93"/>
    </row>
    <row r="157" spans="3:5" hidden="1" x14ac:dyDescent="0.25">
      <c r="C157" s="92"/>
      <c r="E157" s="93"/>
    </row>
    <row r="158" spans="3:5" hidden="1" x14ac:dyDescent="0.25">
      <c r="C158" s="92"/>
      <c r="E158" s="93"/>
    </row>
    <row r="159" spans="3:5" hidden="1" x14ac:dyDescent="0.25">
      <c r="C159" s="92"/>
      <c r="E159" s="93"/>
    </row>
    <row r="160" spans="3:5" hidden="1" x14ac:dyDescent="0.25">
      <c r="C160" s="92"/>
      <c r="E160" s="93"/>
    </row>
    <row r="161" spans="3:5" hidden="1" x14ac:dyDescent="0.25">
      <c r="C161" s="92"/>
      <c r="E161" s="93"/>
    </row>
    <row r="162" spans="3:5" hidden="1" x14ac:dyDescent="0.25">
      <c r="C162" s="92"/>
      <c r="E162" s="93"/>
    </row>
    <row r="163" spans="3:5" hidden="1" x14ac:dyDescent="0.25">
      <c r="C163" s="92"/>
      <c r="E163" s="93"/>
    </row>
    <row r="164" spans="3:5" hidden="1" x14ac:dyDescent="0.25">
      <c r="C164" s="92"/>
      <c r="E164" s="93"/>
    </row>
    <row r="165" spans="3:5" hidden="1" x14ac:dyDescent="0.25">
      <c r="C165" s="92"/>
      <c r="E165" s="93"/>
    </row>
    <row r="166" spans="3:5" hidden="1" x14ac:dyDescent="0.25">
      <c r="C166" s="92"/>
      <c r="E166" s="93"/>
    </row>
    <row r="167" spans="3:5" hidden="1" x14ac:dyDescent="0.25">
      <c r="C167" s="92"/>
      <c r="E167" s="93"/>
    </row>
    <row r="168" spans="3:5" hidden="1" x14ac:dyDescent="0.25">
      <c r="C168" s="92"/>
      <c r="E168" s="93"/>
    </row>
    <row r="169" spans="3:5" hidden="1" x14ac:dyDescent="0.25">
      <c r="C169" s="92"/>
      <c r="E169" s="93"/>
    </row>
    <row r="170" spans="3:5" hidden="1" x14ac:dyDescent="0.25">
      <c r="C170" s="92"/>
      <c r="E170" s="93"/>
    </row>
    <row r="171" spans="3:5" hidden="1" x14ac:dyDescent="0.25">
      <c r="C171" s="92"/>
      <c r="E171" s="93"/>
    </row>
    <row r="172" spans="3:5" hidden="1" x14ac:dyDescent="0.25">
      <c r="C172" s="92"/>
      <c r="E172" s="93"/>
    </row>
    <row r="173" spans="3:5" hidden="1" x14ac:dyDescent="0.25">
      <c r="C173" s="92"/>
      <c r="E173" s="93"/>
    </row>
    <row r="174" spans="3:5" hidden="1" x14ac:dyDescent="0.25">
      <c r="C174" s="92"/>
      <c r="E174" s="93"/>
    </row>
    <row r="175" spans="3:5" hidden="1" x14ac:dyDescent="0.25">
      <c r="C175" s="92"/>
      <c r="E175" s="93"/>
    </row>
    <row r="176" spans="3:5" hidden="1" x14ac:dyDescent="0.25">
      <c r="C176" s="92"/>
      <c r="E176" s="93"/>
    </row>
    <row r="177" spans="3:5" hidden="1" x14ac:dyDescent="0.25">
      <c r="C177" s="92"/>
      <c r="E177" s="93"/>
    </row>
    <row r="178" spans="3:5" hidden="1" x14ac:dyDescent="0.25">
      <c r="C178" s="92"/>
      <c r="E178" s="93"/>
    </row>
    <row r="179" spans="3:5" hidden="1" x14ac:dyDescent="0.25">
      <c r="C179" s="92"/>
      <c r="E179" s="93"/>
    </row>
    <row r="180" spans="3:5" hidden="1" x14ac:dyDescent="0.25">
      <c r="C180" s="92"/>
      <c r="E180" s="93"/>
    </row>
    <row r="181" spans="3:5" hidden="1" x14ac:dyDescent="0.25">
      <c r="C181" s="92"/>
      <c r="E181" s="93"/>
    </row>
    <row r="182" spans="3:5" hidden="1" x14ac:dyDescent="0.25">
      <c r="C182" s="92"/>
      <c r="E182" s="93"/>
    </row>
    <row r="183" spans="3:5" hidden="1" x14ac:dyDescent="0.25">
      <c r="C183" s="92"/>
      <c r="E183" s="93"/>
    </row>
    <row r="184" spans="3:5" hidden="1" x14ac:dyDescent="0.25">
      <c r="C184" s="92"/>
      <c r="E184" s="93"/>
    </row>
    <row r="185" spans="3:5" hidden="1" x14ac:dyDescent="0.25">
      <c r="C185" s="92"/>
      <c r="E185" s="93"/>
    </row>
    <row r="186" spans="3:5" hidden="1" x14ac:dyDescent="0.25">
      <c r="C186" s="92"/>
      <c r="E186" s="93"/>
    </row>
    <row r="187" spans="3:5" hidden="1" x14ac:dyDescent="0.25">
      <c r="C187" s="92"/>
      <c r="E187" s="93"/>
    </row>
    <row r="188" spans="3:5" hidden="1" x14ac:dyDescent="0.25">
      <c r="C188" s="92"/>
      <c r="E188" s="93"/>
    </row>
    <row r="189" spans="3:5" hidden="1" x14ac:dyDescent="0.25">
      <c r="C189" s="92"/>
      <c r="E189" s="93"/>
    </row>
    <row r="190" spans="3:5" hidden="1" x14ac:dyDescent="0.25">
      <c r="C190" s="92"/>
      <c r="E190" s="93"/>
    </row>
    <row r="191" spans="3:5" hidden="1" x14ac:dyDescent="0.25">
      <c r="C191" s="92"/>
      <c r="E191" s="93"/>
    </row>
    <row r="192" spans="3:5" hidden="1" x14ac:dyDescent="0.25">
      <c r="C192" s="92"/>
      <c r="E192" s="93"/>
    </row>
    <row r="193" spans="3:5" hidden="1" x14ac:dyDescent="0.25">
      <c r="C193" s="92"/>
      <c r="E193" s="93"/>
    </row>
    <row r="194" spans="3:5" hidden="1" x14ac:dyDescent="0.25">
      <c r="C194" s="92"/>
      <c r="E194" s="93"/>
    </row>
    <row r="195" spans="3:5" hidden="1" x14ac:dyDescent="0.25">
      <c r="C195" s="92"/>
      <c r="E195" s="93"/>
    </row>
    <row r="196" spans="3:5" hidden="1" x14ac:dyDescent="0.25">
      <c r="C196" s="92"/>
      <c r="E196" s="93"/>
    </row>
    <row r="197" spans="3:5" hidden="1" x14ac:dyDescent="0.25">
      <c r="C197" s="92"/>
      <c r="E197" s="93"/>
    </row>
    <row r="198" spans="3:5" hidden="1" x14ac:dyDescent="0.25">
      <c r="C198" s="92"/>
      <c r="E198" s="93"/>
    </row>
    <row r="199" spans="3:5" hidden="1" x14ac:dyDescent="0.25">
      <c r="C199" s="92"/>
      <c r="E199" s="93"/>
    </row>
    <row r="200" spans="3:5" hidden="1" x14ac:dyDescent="0.25">
      <c r="C200" s="92"/>
      <c r="E200" s="93"/>
    </row>
    <row r="201" spans="3:5" hidden="1" x14ac:dyDescent="0.25">
      <c r="C201" s="92"/>
      <c r="E201" s="93"/>
    </row>
    <row r="202" spans="3:5" hidden="1" x14ac:dyDescent="0.25">
      <c r="C202" s="92"/>
      <c r="E202" s="93"/>
    </row>
    <row r="203" spans="3:5" hidden="1" x14ac:dyDescent="0.25">
      <c r="C203" s="92"/>
      <c r="E203" s="93"/>
    </row>
    <row r="204" spans="3:5" hidden="1" x14ac:dyDescent="0.25">
      <c r="C204" s="92"/>
      <c r="E204" s="93"/>
    </row>
    <row r="205" spans="3:5" hidden="1" x14ac:dyDescent="0.25">
      <c r="C205" s="92"/>
      <c r="E205" s="93"/>
    </row>
    <row r="206" spans="3:5" hidden="1" x14ac:dyDescent="0.25">
      <c r="C206" s="92"/>
      <c r="E206" s="93"/>
    </row>
    <row r="207" spans="3:5" hidden="1" x14ac:dyDescent="0.25">
      <c r="C207" s="92"/>
      <c r="E207" s="93"/>
    </row>
    <row r="208" spans="3:5" hidden="1" x14ac:dyDescent="0.25">
      <c r="C208" s="92"/>
      <c r="E208" s="93"/>
    </row>
    <row r="209" spans="3:5" hidden="1" x14ac:dyDescent="0.25">
      <c r="C209" s="92"/>
      <c r="E209" s="93"/>
    </row>
    <row r="210" spans="3:5" hidden="1" x14ac:dyDescent="0.25">
      <c r="C210" s="92"/>
      <c r="E210" s="93"/>
    </row>
    <row r="211" spans="3:5" hidden="1" x14ac:dyDescent="0.25">
      <c r="C211" s="92"/>
      <c r="E211" s="93"/>
    </row>
    <row r="212" spans="3:5" hidden="1" x14ac:dyDescent="0.25">
      <c r="C212" s="92"/>
      <c r="E212" s="93"/>
    </row>
    <row r="213" spans="3:5" hidden="1" x14ac:dyDescent="0.25">
      <c r="C213" s="92"/>
      <c r="E213" s="93"/>
    </row>
    <row r="214" spans="3:5" hidden="1" x14ac:dyDescent="0.25">
      <c r="C214" s="92"/>
      <c r="E214" s="93"/>
    </row>
    <row r="215" spans="3:5" hidden="1" x14ac:dyDescent="0.25">
      <c r="C215" s="92"/>
      <c r="E215" s="93"/>
    </row>
    <row r="216" spans="3:5" hidden="1" x14ac:dyDescent="0.25">
      <c r="C216" s="92"/>
      <c r="E216" s="93"/>
    </row>
    <row r="217" spans="3:5" hidden="1" x14ac:dyDescent="0.25">
      <c r="C217" s="92"/>
      <c r="E217" s="93"/>
    </row>
    <row r="218" spans="3:5" hidden="1" x14ac:dyDescent="0.25">
      <c r="C218" s="92"/>
      <c r="E218" s="93"/>
    </row>
    <row r="219" spans="3:5" hidden="1" x14ac:dyDescent="0.25">
      <c r="C219" s="92"/>
      <c r="E219" s="93"/>
    </row>
    <row r="220" spans="3:5" hidden="1" x14ac:dyDescent="0.25">
      <c r="C220" s="92"/>
      <c r="E220" s="93"/>
    </row>
    <row r="221" spans="3:5" hidden="1" x14ac:dyDescent="0.25">
      <c r="C221" s="92"/>
      <c r="E221" s="93"/>
    </row>
    <row r="222" spans="3:5" hidden="1" x14ac:dyDescent="0.25">
      <c r="C222" s="92"/>
      <c r="E222" s="93"/>
    </row>
    <row r="223" spans="3:5" hidden="1" x14ac:dyDescent="0.25">
      <c r="C223" s="92"/>
      <c r="E223" s="93"/>
    </row>
    <row r="224" spans="3:5" hidden="1" x14ac:dyDescent="0.25">
      <c r="C224" s="92"/>
      <c r="E224" s="93"/>
    </row>
    <row r="225" spans="3:5" hidden="1" x14ac:dyDescent="0.25">
      <c r="C225" s="92"/>
      <c r="E225" s="93"/>
    </row>
    <row r="226" spans="3:5" hidden="1" x14ac:dyDescent="0.25">
      <c r="C226" s="92"/>
      <c r="E226" s="93"/>
    </row>
    <row r="227" spans="3:5" hidden="1" x14ac:dyDescent="0.25">
      <c r="C227" s="92"/>
      <c r="E227" s="93"/>
    </row>
    <row r="228" spans="3:5" hidden="1" x14ac:dyDescent="0.25">
      <c r="C228" s="92"/>
      <c r="E228" s="93"/>
    </row>
    <row r="229" spans="3:5" hidden="1" x14ac:dyDescent="0.25">
      <c r="C229" s="92"/>
      <c r="E229" s="93"/>
    </row>
    <row r="230" spans="3:5" hidden="1" x14ac:dyDescent="0.25">
      <c r="C230" s="92"/>
      <c r="E230" s="93"/>
    </row>
    <row r="231" spans="3:5" hidden="1" x14ac:dyDescent="0.25">
      <c r="C231" s="92"/>
      <c r="E231" s="93"/>
    </row>
    <row r="232" spans="3:5" hidden="1" x14ac:dyDescent="0.25">
      <c r="C232" s="92"/>
      <c r="E232" s="93"/>
    </row>
    <row r="233" spans="3:5" hidden="1" x14ac:dyDescent="0.25">
      <c r="C233" s="92"/>
      <c r="E233" s="93"/>
    </row>
    <row r="234" spans="3:5" hidden="1" x14ac:dyDescent="0.25">
      <c r="C234" s="92"/>
      <c r="E234" s="93"/>
    </row>
    <row r="235" spans="3:5" hidden="1" x14ac:dyDescent="0.25">
      <c r="C235" s="92"/>
      <c r="E235" s="93"/>
    </row>
    <row r="236" spans="3:5" hidden="1" x14ac:dyDescent="0.25">
      <c r="C236" s="92"/>
      <c r="E236" s="93"/>
    </row>
    <row r="237" spans="3:5" hidden="1" x14ac:dyDescent="0.25">
      <c r="C237" s="92"/>
      <c r="E237" s="93"/>
    </row>
    <row r="238" spans="3:5" hidden="1" x14ac:dyDescent="0.25">
      <c r="C238" s="92"/>
      <c r="E238" s="93"/>
    </row>
    <row r="239" spans="3:5" hidden="1" x14ac:dyDescent="0.25">
      <c r="C239" s="92"/>
      <c r="E239" s="93"/>
    </row>
    <row r="240" spans="3:5" hidden="1" x14ac:dyDescent="0.25">
      <c r="C240" s="92"/>
      <c r="E240" s="93"/>
    </row>
    <row r="241" spans="3:5" hidden="1" x14ac:dyDescent="0.25">
      <c r="C241" s="92"/>
      <c r="E241" s="93"/>
    </row>
    <row r="242" spans="3:5" hidden="1" x14ac:dyDescent="0.25">
      <c r="C242" s="92"/>
      <c r="E242" s="93"/>
    </row>
    <row r="243" spans="3:5" hidden="1" x14ac:dyDescent="0.25">
      <c r="C243" s="92"/>
      <c r="E243" s="93"/>
    </row>
    <row r="244" spans="3:5" hidden="1" x14ac:dyDescent="0.25">
      <c r="C244" s="92"/>
      <c r="E244" s="93"/>
    </row>
    <row r="245" spans="3:5" hidden="1" x14ac:dyDescent="0.25">
      <c r="C245" s="92"/>
      <c r="E245" s="93"/>
    </row>
    <row r="246" spans="3:5" hidden="1" x14ac:dyDescent="0.25">
      <c r="C246" s="92"/>
      <c r="E246" s="93"/>
    </row>
    <row r="247" spans="3:5" hidden="1" x14ac:dyDescent="0.25">
      <c r="C247" s="92"/>
      <c r="E247" s="93"/>
    </row>
    <row r="248" spans="3:5" hidden="1" x14ac:dyDescent="0.25">
      <c r="C248" s="92"/>
      <c r="E248" s="93"/>
    </row>
    <row r="249" spans="3:5" hidden="1" x14ac:dyDescent="0.25">
      <c r="C249" s="92"/>
      <c r="E249" s="93"/>
    </row>
    <row r="250" spans="3:5" hidden="1" x14ac:dyDescent="0.25">
      <c r="C250" s="92"/>
      <c r="E250" s="93"/>
    </row>
    <row r="251" spans="3:5" hidden="1" x14ac:dyDescent="0.25">
      <c r="C251" s="92"/>
      <c r="E251" s="93"/>
    </row>
    <row r="252" spans="3:5" hidden="1" x14ac:dyDescent="0.25">
      <c r="C252" s="92"/>
      <c r="E252" s="93"/>
    </row>
    <row r="253" spans="3:5" hidden="1" x14ac:dyDescent="0.25">
      <c r="C253" s="92"/>
      <c r="E253" s="93"/>
    </row>
    <row r="254" spans="3:5" hidden="1" x14ac:dyDescent="0.25">
      <c r="C254" s="92"/>
      <c r="E254" s="93"/>
    </row>
    <row r="255" spans="3:5" hidden="1" x14ac:dyDescent="0.25">
      <c r="C255" s="92"/>
      <c r="E255" s="93"/>
    </row>
    <row r="256" spans="3:5" hidden="1" x14ac:dyDescent="0.25">
      <c r="C256" s="92"/>
      <c r="E256" s="93"/>
    </row>
    <row r="257" spans="3:5" hidden="1" x14ac:dyDescent="0.25">
      <c r="C257" s="92"/>
      <c r="E257" s="93"/>
    </row>
    <row r="258" spans="3:5" hidden="1" x14ac:dyDescent="0.25">
      <c r="C258" s="92"/>
      <c r="E258" s="93"/>
    </row>
    <row r="259" spans="3:5" hidden="1" x14ac:dyDescent="0.25">
      <c r="C259" s="92"/>
      <c r="E259" s="93"/>
    </row>
    <row r="260" spans="3:5" hidden="1" x14ac:dyDescent="0.25">
      <c r="C260" s="92"/>
      <c r="E260" s="93"/>
    </row>
    <row r="261" spans="3:5" hidden="1" x14ac:dyDescent="0.25">
      <c r="C261" s="92"/>
      <c r="E261" s="93"/>
    </row>
    <row r="262" spans="3:5" hidden="1" x14ac:dyDescent="0.25">
      <c r="C262" s="92"/>
      <c r="E262" s="93"/>
    </row>
    <row r="263" spans="3:5" hidden="1" x14ac:dyDescent="0.25">
      <c r="C263" s="92"/>
      <c r="E263" s="93"/>
    </row>
    <row r="264" spans="3:5" hidden="1" x14ac:dyDescent="0.25">
      <c r="C264" s="92"/>
      <c r="E264" s="93"/>
    </row>
    <row r="265" spans="3:5" hidden="1" x14ac:dyDescent="0.25">
      <c r="C265" s="92"/>
      <c r="E265" s="93"/>
    </row>
    <row r="266" spans="3:5" hidden="1" x14ac:dyDescent="0.25">
      <c r="C266" s="92"/>
      <c r="E266" s="93"/>
    </row>
    <row r="267" spans="3:5" hidden="1" x14ac:dyDescent="0.25">
      <c r="C267" s="92"/>
      <c r="E267" s="93"/>
    </row>
    <row r="268" spans="3:5" hidden="1" x14ac:dyDescent="0.25">
      <c r="C268" s="92"/>
      <c r="E268" s="93"/>
    </row>
    <row r="269" spans="3:5" hidden="1" x14ac:dyDescent="0.25">
      <c r="C269" s="92"/>
      <c r="E269" s="93"/>
    </row>
    <row r="270" spans="3:5" hidden="1" x14ac:dyDescent="0.25">
      <c r="C270" s="92"/>
      <c r="E270" s="93"/>
    </row>
    <row r="271" spans="3:5" hidden="1" x14ac:dyDescent="0.25">
      <c r="C271" s="92"/>
      <c r="E271" s="93"/>
    </row>
    <row r="272" spans="3:5" hidden="1" x14ac:dyDescent="0.25">
      <c r="C272" s="92"/>
      <c r="E272" s="93"/>
    </row>
    <row r="273" spans="3:5" hidden="1" x14ac:dyDescent="0.25">
      <c r="C273" s="92"/>
      <c r="E273" s="93"/>
    </row>
    <row r="274" spans="3:5" hidden="1" x14ac:dyDescent="0.25">
      <c r="C274" s="92"/>
      <c r="E274" s="93"/>
    </row>
    <row r="275" spans="3:5" hidden="1" x14ac:dyDescent="0.25">
      <c r="C275" s="92"/>
      <c r="E275" s="93"/>
    </row>
    <row r="276" spans="3:5" hidden="1" x14ac:dyDescent="0.25">
      <c r="C276" s="92"/>
      <c r="E276" s="93"/>
    </row>
    <row r="277" spans="3:5" hidden="1" x14ac:dyDescent="0.25">
      <c r="C277" s="92"/>
      <c r="E277" s="93"/>
    </row>
    <row r="278" spans="3:5" hidden="1" x14ac:dyDescent="0.25">
      <c r="C278" s="92"/>
      <c r="E278" s="93"/>
    </row>
    <row r="279" spans="3:5" hidden="1" x14ac:dyDescent="0.25">
      <c r="C279" s="92"/>
      <c r="E279" s="93"/>
    </row>
    <row r="280" spans="3:5" hidden="1" x14ac:dyDescent="0.25">
      <c r="C280" s="92"/>
      <c r="E280" s="93"/>
    </row>
    <row r="281" spans="3:5" hidden="1" x14ac:dyDescent="0.25">
      <c r="C281" s="92"/>
      <c r="E281" s="93"/>
    </row>
    <row r="282" spans="3:5" hidden="1" x14ac:dyDescent="0.25">
      <c r="C282" s="92"/>
      <c r="E282" s="93"/>
    </row>
    <row r="283" spans="3:5" hidden="1" x14ac:dyDescent="0.25">
      <c r="C283" s="92"/>
      <c r="E283" s="93"/>
    </row>
    <row r="284" spans="3:5" hidden="1" x14ac:dyDescent="0.25">
      <c r="C284" s="92"/>
      <c r="E284" s="93"/>
    </row>
    <row r="285" spans="3:5" hidden="1" x14ac:dyDescent="0.25">
      <c r="C285" s="92"/>
      <c r="E285" s="93"/>
    </row>
    <row r="286" spans="3:5" hidden="1" x14ac:dyDescent="0.25">
      <c r="C286" s="92"/>
      <c r="E286" s="93"/>
    </row>
    <row r="287" spans="3:5" hidden="1" x14ac:dyDescent="0.25">
      <c r="C287" s="92"/>
      <c r="E287" s="93"/>
    </row>
    <row r="288" spans="3:5" hidden="1" x14ac:dyDescent="0.25">
      <c r="C288" s="92"/>
      <c r="E288" s="93"/>
    </row>
    <row r="289" spans="3:5" hidden="1" x14ac:dyDescent="0.25">
      <c r="C289" s="92"/>
      <c r="E289" s="93"/>
    </row>
    <row r="290" spans="3:5" hidden="1" x14ac:dyDescent="0.25">
      <c r="C290" s="92"/>
      <c r="E290" s="93"/>
    </row>
    <row r="291" spans="3:5" hidden="1" x14ac:dyDescent="0.25">
      <c r="C291" s="92"/>
      <c r="E291" s="93"/>
    </row>
    <row r="292" spans="3:5" hidden="1" x14ac:dyDescent="0.25">
      <c r="C292" s="92"/>
      <c r="E292" s="93"/>
    </row>
    <row r="293" spans="3:5" hidden="1" x14ac:dyDescent="0.25">
      <c r="C293" s="92"/>
      <c r="E293" s="93"/>
    </row>
    <row r="294" spans="3:5" hidden="1" x14ac:dyDescent="0.25">
      <c r="C294" s="92"/>
      <c r="E294" s="93"/>
    </row>
    <row r="295" spans="3:5" hidden="1" x14ac:dyDescent="0.25">
      <c r="C295" s="92"/>
      <c r="E295" s="93"/>
    </row>
    <row r="296" spans="3:5" hidden="1" x14ac:dyDescent="0.25">
      <c r="C296" s="92"/>
      <c r="E296" s="93"/>
    </row>
    <row r="297" spans="3:5" hidden="1" x14ac:dyDescent="0.25">
      <c r="C297" s="92"/>
      <c r="E297" s="93"/>
    </row>
    <row r="298" spans="3:5" hidden="1" x14ac:dyDescent="0.25">
      <c r="C298" s="92"/>
      <c r="E298" s="93"/>
    </row>
    <row r="299" spans="3:5" hidden="1" x14ac:dyDescent="0.25">
      <c r="C299" s="92"/>
      <c r="E299" s="93"/>
    </row>
    <row r="300" spans="3:5" hidden="1" x14ac:dyDescent="0.25">
      <c r="C300" s="92"/>
      <c r="E300" s="93"/>
    </row>
    <row r="301" spans="3:5" hidden="1" x14ac:dyDescent="0.25">
      <c r="C301" s="92"/>
      <c r="E301" s="93"/>
    </row>
    <row r="302" spans="3:5" hidden="1" x14ac:dyDescent="0.25">
      <c r="C302" s="92"/>
      <c r="E302" s="93"/>
    </row>
    <row r="303" spans="3:5" hidden="1" x14ac:dyDescent="0.25">
      <c r="C303" s="92"/>
      <c r="E303" s="93"/>
    </row>
    <row r="304" spans="3:5" hidden="1" x14ac:dyDescent="0.25">
      <c r="C304" s="92"/>
      <c r="E304" s="93"/>
    </row>
    <row r="305" spans="3:5" hidden="1" x14ac:dyDescent="0.25">
      <c r="C305" s="92"/>
      <c r="E305" s="93"/>
    </row>
    <row r="306" spans="3:5" hidden="1" x14ac:dyDescent="0.25">
      <c r="C306" s="92"/>
      <c r="E306" s="93"/>
    </row>
    <row r="307" spans="3:5" hidden="1" x14ac:dyDescent="0.25">
      <c r="C307" s="92"/>
      <c r="E307" s="93"/>
    </row>
    <row r="308" spans="3:5" hidden="1" x14ac:dyDescent="0.25">
      <c r="C308" s="92"/>
      <c r="E308" s="93"/>
    </row>
    <row r="309" spans="3:5" hidden="1" x14ac:dyDescent="0.25">
      <c r="C309" s="92"/>
      <c r="E309" s="93"/>
    </row>
    <row r="310" spans="3:5" hidden="1" x14ac:dyDescent="0.25">
      <c r="C310" s="92"/>
      <c r="E310" s="93"/>
    </row>
    <row r="311" spans="3:5" hidden="1" x14ac:dyDescent="0.25">
      <c r="C311" s="92"/>
      <c r="E311" s="93"/>
    </row>
    <row r="312" spans="3:5" hidden="1" x14ac:dyDescent="0.25">
      <c r="C312" s="92"/>
      <c r="E312" s="93"/>
    </row>
    <row r="313" spans="3:5" hidden="1" x14ac:dyDescent="0.25">
      <c r="C313" s="92"/>
      <c r="E313" s="93"/>
    </row>
    <row r="314" spans="3:5" hidden="1" x14ac:dyDescent="0.25">
      <c r="C314" s="92"/>
      <c r="E314" s="93"/>
    </row>
    <row r="315" spans="3:5" hidden="1" x14ac:dyDescent="0.25">
      <c r="C315" s="92"/>
      <c r="E315" s="93"/>
    </row>
    <row r="316" spans="3:5" hidden="1" x14ac:dyDescent="0.25">
      <c r="C316" s="92"/>
      <c r="E316" s="93"/>
    </row>
    <row r="317" spans="3:5" hidden="1" x14ac:dyDescent="0.25">
      <c r="C317" s="92"/>
      <c r="E317" s="93"/>
    </row>
    <row r="318" spans="3:5" hidden="1" x14ac:dyDescent="0.25">
      <c r="C318" s="92"/>
      <c r="E318" s="93"/>
    </row>
    <row r="319" spans="3:5" hidden="1" x14ac:dyDescent="0.25">
      <c r="C319" s="92"/>
      <c r="E319" s="93"/>
    </row>
    <row r="320" spans="3:5" hidden="1" x14ac:dyDescent="0.25">
      <c r="C320" s="92"/>
      <c r="E320" s="93"/>
    </row>
    <row r="321" spans="3:5" hidden="1" x14ac:dyDescent="0.25">
      <c r="C321" s="92"/>
      <c r="E321" s="93"/>
    </row>
    <row r="322" spans="3:5" hidden="1" x14ac:dyDescent="0.25">
      <c r="C322" s="92"/>
      <c r="E322" s="93"/>
    </row>
    <row r="323" spans="3:5" hidden="1" x14ac:dyDescent="0.25">
      <c r="C323" s="92"/>
      <c r="E323" s="93"/>
    </row>
    <row r="324" spans="3:5" hidden="1" x14ac:dyDescent="0.25">
      <c r="C324" s="92"/>
      <c r="E324" s="93"/>
    </row>
    <row r="325" spans="3:5" hidden="1" x14ac:dyDescent="0.25">
      <c r="C325" s="92"/>
      <c r="E325" s="93"/>
    </row>
    <row r="326" spans="3:5" hidden="1" x14ac:dyDescent="0.25">
      <c r="C326" s="92"/>
      <c r="E326" s="93"/>
    </row>
    <row r="327" spans="3:5" hidden="1" x14ac:dyDescent="0.25">
      <c r="C327" s="92"/>
      <c r="E327" s="93"/>
    </row>
    <row r="328" spans="3:5" hidden="1" x14ac:dyDescent="0.25">
      <c r="C328" s="92"/>
      <c r="E328" s="93"/>
    </row>
    <row r="329" spans="3:5" hidden="1" x14ac:dyDescent="0.25">
      <c r="C329" s="92"/>
      <c r="E329" s="93"/>
    </row>
    <row r="330" spans="3:5" hidden="1" x14ac:dyDescent="0.25">
      <c r="C330" s="92"/>
      <c r="E330" s="93"/>
    </row>
    <row r="331" spans="3:5" hidden="1" x14ac:dyDescent="0.25">
      <c r="C331" s="92"/>
      <c r="E331" s="93"/>
    </row>
    <row r="332" spans="3:5" hidden="1" x14ac:dyDescent="0.25">
      <c r="C332" s="92"/>
      <c r="E332" s="93"/>
    </row>
    <row r="333" spans="3:5" hidden="1" x14ac:dyDescent="0.25">
      <c r="C333" s="92"/>
      <c r="E333" s="93"/>
    </row>
    <row r="334" spans="3:5" hidden="1" x14ac:dyDescent="0.25">
      <c r="C334" s="92"/>
      <c r="E334" s="93"/>
    </row>
    <row r="335" spans="3:5" hidden="1" x14ac:dyDescent="0.25">
      <c r="C335" s="92"/>
      <c r="E335" s="93"/>
    </row>
    <row r="336" spans="3:5" hidden="1" x14ac:dyDescent="0.25">
      <c r="C336" s="92"/>
      <c r="E336" s="93"/>
    </row>
    <row r="337" spans="3:5" hidden="1" x14ac:dyDescent="0.25">
      <c r="C337" s="92"/>
      <c r="E337" s="93"/>
    </row>
    <row r="338" spans="3:5" hidden="1" x14ac:dyDescent="0.25">
      <c r="C338" s="92"/>
      <c r="E338" s="93"/>
    </row>
    <row r="339" spans="3:5" hidden="1" x14ac:dyDescent="0.25">
      <c r="C339" s="92"/>
      <c r="E339" s="93"/>
    </row>
    <row r="340" spans="3:5" hidden="1" x14ac:dyDescent="0.25">
      <c r="C340" s="92"/>
      <c r="E340" s="93"/>
    </row>
    <row r="341" spans="3:5" hidden="1" x14ac:dyDescent="0.25">
      <c r="C341" s="92"/>
      <c r="E341" s="93"/>
    </row>
    <row r="342" spans="3:5" hidden="1" x14ac:dyDescent="0.25">
      <c r="C342" s="92"/>
      <c r="E342" s="93"/>
    </row>
    <row r="343" spans="3:5" hidden="1" x14ac:dyDescent="0.25">
      <c r="C343" s="92"/>
      <c r="E343" s="93"/>
    </row>
    <row r="344" spans="3:5" hidden="1" x14ac:dyDescent="0.25">
      <c r="C344" s="92"/>
      <c r="E344" s="93"/>
    </row>
    <row r="345" spans="3:5" hidden="1" x14ac:dyDescent="0.25">
      <c r="C345" s="92"/>
      <c r="E345" s="93"/>
    </row>
    <row r="346" spans="3:5" hidden="1" x14ac:dyDescent="0.25">
      <c r="C346" s="92"/>
      <c r="E346" s="93"/>
    </row>
    <row r="347" spans="3:5" hidden="1" x14ac:dyDescent="0.25">
      <c r="C347" s="92"/>
      <c r="E347" s="93"/>
    </row>
    <row r="348" spans="3:5" hidden="1" x14ac:dyDescent="0.25">
      <c r="C348" s="92"/>
      <c r="E348" s="93"/>
    </row>
    <row r="349" spans="3:5" hidden="1" x14ac:dyDescent="0.25">
      <c r="C349" s="92"/>
      <c r="E349" s="93"/>
    </row>
    <row r="350" spans="3:5" hidden="1" x14ac:dyDescent="0.25">
      <c r="C350" s="92"/>
      <c r="E350" s="93"/>
    </row>
    <row r="351" spans="3:5" hidden="1" x14ac:dyDescent="0.25">
      <c r="C351" s="92"/>
      <c r="E351" s="93"/>
    </row>
    <row r="352" spans="3:5" hidden="1" x14ac:dyDescent="0.25">
      <c r="C352" s="92"/>
      <c r="E352" s="93"/>
    </row>
    <row r="353" spans="3:5" hidden="1" x14ac:dyDescent="0.25">
      <c r="C353" s="92"/>
      <c r="E353" s="93"/>
    </row>
    <row r="354" spans="3:5" hidden="1" x14ac:dyDescent="0.25">
      <c r="C354" s="92"/>
      <c r="E354" s="93"/>
    </row>
    <row r="355" spans="3:5" hidden="1" x14ac:dyDescent="0.25">
      <c r="C355" s="92"/>
      <c r="E355" s="93"/>
    </row>
    <row r="356" spans="3:5" hidden="1" x14ac:dyDescent="0.25">
      <c r="C356" s="92"/>
      <c r="E356" s="93"/>
    </row>
    <row r="357" spans="3:5" hidden="1" x14ac:dyDescent="0.25">
      <c r="C357" s="92"/>
      <c r="E357" s="93"/>
    </row>
    <row r="358" spans="3:5" hidden="1" x14ac:dyDescent="0.25">
      <c r="C358" s="92"/>
      <c r="E358" s="93"/>
    </row>
    <row r="359" spans="3:5" hidden="1" x14ac:dyDescent="0.25">
      <c r="C359" s="92"/>
      <c r="E359" s="93"/>
    </row>
    <row r="360" spans="3:5" hidden="1" x14ac:dyDescent="0.25">
      <c r="C360" s="92"/>
      <c r="E360" s="93"/>
    </row>
    <row r="361" spans="3:5" hidden="1" x14ac:dyDescent="0.25">
      <c r="C361" s="92"/>
      <c r="E361" s="93"/>
    </row>
    <row r="362" spans="3:5" hidden="1" x14ac:dyDescent="0.25">
      <c r="C362" s="92"/>
      <c r="E362" s="93"/>
    </row>
    <row r="363" spans="3:5" hidden="1" x14ac:dyDescent="0.25">
      <c r="C363" s="92"/>
      <c r="E363" s="93"/>
    </row>
    <row r="364" spans="3:5" hidden="1" x14ac:dyDescent="0.25">
      <c r="C364" s="92"/>
      <c r="E364" s="93"/>
    </row>
    <row r="365" spans="3:5" hidden="1" x14ac:dyDescent="0.25">
      <c r="C365" s="92"/>
      <c r="E365" s="93"/>
    </row>
    <row r="366" spans="3:5" hidden="1" x14ac:dyDescent="0.25">
      <c r="C366" s="92"/>
      <c r="E366" s="93"/>
    </row>
    <row r="367" spans="3:5" hidden="1" x14ac:dyDescent="0.25">
      <c r="C367" s="92"/>
      <c r="E367" s="93"/>
    </row>
    <row r="368" spans="3:5" hidden="1" x14ac:dyDescent="0.25">
      <c r="C368" s="92"/>
      <c r="E368" s="93"/>
    </row>
    <row r="369" spans="3:5" hidden="1" x14ac:dyDescent="0.25">
      <c r="C369" s="92"/>
      <c r="E369" s="93"/>
    </row>
    <row r="370" spans="3:5" hidden="1" x14ac:dyDescent="0.25">
      <c r="C370" s="92"/>
      <c r="E370" s="93"/>
    </row>
    <row r="371" spans="3:5" hidden="1" x14ac:dyDescent="0.25">
      <c r="C371" s="92"/>
      <c r="E371" s="93"/>
    </row>
    <row r="372" spans="3:5" hidden="1" x14ac:dyDescent="0.25">
      <c r="C372" s="92"/>
      <c r="E372" s="93"/>
    </row>
    <row r="373" spans="3:5" hidden="1" x14ac:dyDescent="0.25">
      <c r="C373" s="92"/>
      <c r="E373" s="93"/>
    </row>
    <row r="374" spans="3:5" hidden="1" x14ac:dyDescent="0.25">
      <c r="C374" s="92"/>
      <c r="E374" s="93"/>
    </row>
    <row r="375" spans="3:5" hidden="1" x14ac:dyDescent="0.25">
      <c r="C375" s="92"/>
      <c r="E375" s="93"/>
    </row>
    <row r="376" spans="3:5" hidden="1" x14ac:dyDescent="0.25">
      <c r="C376" s="92"/>
      <c r="E376" s="93"/>
    </row>
    <row r="377" spans="3:5" hidden="1" x14ac:dyDescent="0.25">
      <c r="C377" s="92"/>
      <c r="E377" s="93"/>
    </row>
    <row r="378" spans="3:5" hidden="1" x14ac:dyDescent="0.25">
      <c r="C378" s="92"/>
      <c r="E378" s="93"/>
    </row>
    <row r="379" spans="3:5" hidden="1" x14ac:dyDescent="0.25">
      <c r="C379" s="92"/>
      <c r="E379" s="93"/>
    </row>
    <row r="380" spans="3:5" hidden="1" x14ac:dyDescent="0.25">
      <c r="C380" s="92"/>
      <c r="E380" s="93"/>
    </row>
    <row r="381" spans="3:5" hidden="1" x14ac:dyDescent="0.25">
      <c r="C381" s="92"/>
      <c r="E381" s="93"/>
    </row>
    <row r="382" spans="3:5" hidden="1" x14ac:dyDescent="0.25">
      <c r="C382" s="92"/>
      <c r="E382" s="93"/>
    </row>
    <row r="383" spans="3:5" hidden="1" x14ac:dyDescent="0.25">
      <c r="C383" s="92"/>
      <c r="E383" s="93"/>
    </row>
    <row r="384" spans="3:5" hidden="1" x14ac:dyDescent="0.25">
      <c r="C384" s="92"/>
      <c r="E384" s="93"/>
    </row>
    <row r="385" spans="3:5" hidden="1" x14ac:dyDescent="0.25">
      <c r="C385" s="92"/>
      <c r="E385" s="93"/>
    </row>
    <row r="386" spans="3:5" hidden="1" x14ac:dyDescent="0.25">
      <c r="C386" s="92"/>
      <c r="E386" s="93"/>
    </row>
    <row r="387" spans="3:5" hidden="1" x14ac:dyDescent="0.25">
      <c r="C387" s="92"/>
      <c r="E387" s="93"/>
    </row>
    <row r="388" spans="3:5" hidden="1" x14ac:dyDescent="0.25">
      <c r="C388" s="92"/>
      <c r="E388" s="93"/>
    </row>
    <row r="389" spans="3:5" hidden="1" x14ac:dyDescent="0.25">
      <c r="C389" s="92"/>
      <c r="E389" s="93"/>
    </row>
    <row r="390" spans="3:5" hidden="1" x14ac:dyDescent="0.25">
      <c r="C390" s="92"/>
      <c r="E390" s="93"/>
    </row>
    <row r="391" spans="3:5" hidden="1" x14ac:dyDescent="0.25">
      <c r="C391" s="92"/>
      <c r="E391" s="93"/>
    </row>
    <row r="392" spans="3:5" hidden="1" x14ac:dyDescent="0.25">
      <c r="C392" s="92"/>
      <c r="E392" s="93"/>
    </row>
    <row r="393" spans="3:5" hidden="1" x14ac:dyDescent="0.25">
      <c r="C393" s="92"/>
      <c r="E393" s="93"/>
    </row>
    <row r="394" spans="3:5" hidden="1" x14ac:dyDescent="0.25">
      <c r="C394" s="92"/>
      <c r="E394" s="93"/>
    </row>
    <row r="395" spans="3:5" hidden="1" x14ac:dyDescent="0.25">
      <c r="C395" s="92"/>
      <c r="E395" s="93"/>
    </row>
    <row r="396" spans="3:5" hidden="1" x14ac:dyDescent="0.25">
      <c r="C396" s="92"/>
      <c r="E396" s="93"/>
    </row>
    <row r="397" spans="3:5" hidden="1" x14ac:dyDescent="0.25">
      <c r="C397" s="92"/>
      <c r="E397" s="93"/>
    </row>
    <row r="398" spans="3:5" hidden="1" x14ac:dyDescent="0.25">
      <c r="C398" s="92"/>
      <c r="E398" s="93"/>
    </row>
    <row r="399" spans="3:5" hidden="1" x14ac:dyDescent="0.25">
      <c r="C399" s="92"/>
      <c r="E399" s="93"/>
    </row>
    <row r="400" spans="3:5" hidden="1" x14ac:dyDescent="0.25">
      <c r="C400" s="92"/>
      <c r="E400" s="93"/>
    </row>
    <row r="401" spans="3:5" hidden="1" x14ac:dyDescent="0.25">
      <c r="C401" s="92"/>
      <c r="E401" s="93"/>
    </row>
    <row r="402" spans="3:5" hidden="1" x14ac:dyDescent="0.25">
      <c r="C402" s="92"/>
      <c r="E402" s="93"/>
    </row>
    <row r="403" spans="3:5" hidden="1" x14ac:dyDescent="0.25">
      <c r="C403" s="92"/>
      <c r="E403" s="93"/>
    </row>
    <row r="404" spans="3:5" hidden="1" x14ac:dyDescent="0.25">
      <c r="C404" s="92"/>
      <c r="E404" s="93"/>
    </row>
    <row r="405" spans="3:5" hidden="1" x14ac:dyDescent="0.25">
      <c r="C405" s="92"/>
      <c r="E405" s="93"/>
    </row>
    <row r="406" spans="3:5" hidden="1" x14ac:dyDescent="0.25">
      <c r="C406" s="92"/>
      <c r="E406" s="93"/>
    </row>
    <row r="407" spans="3:5" hidden="1" x14ac:dyDescent="0.25">
      <c r="C407" s="92"/>
      <c r="E407" s="93"/>
    </row>
    <row r="408" spans="3:5" hidden="1" x14ac:dyDescent="0.25">
      <c r="C408" s="92"/>
      <c r="E408" s="93"/>
    </row>
    <row r="409" spans="3:5" hidden="1" x14ac:dyDescent="0.25">
      <c r="C409" s="92"/>
      <c r="E409" s="93"/>
    </row>
    <row r="410" spans="3:5" hidden="1" x14ac:dyDescent="0.25">
      <c r="C410" s="92"/>
      <c r="E410" s="93"/>
    </row>
    <row r="411" spans="3:5" hidden="1" x14ac:dyDescent="0.25">
      <c r="C411" s="92"/>
      <c r="E411" s="93"/>
    </row>
    <row r="412" spans="3:5" hidden="1" x14ac:dyDescent="0.25">
      <c r="C412" s="92"/>
      <c r="E412" s="93"/>
    </row>
    <row r="413" spans="3:5" hidden="1" x14ac:dyDescent="0.25">
      <c r="C413" s="92"/>
      <c r="E413" s="93"/>
    </row>
    <row r="414" spans="3:5" hidden="1" x14ac:dyDescent="0.25">
      <c r="C414" s="92"/>
      <c r="E414" s="93"/>
    </row>
    <row r="415" spans="3:5" hidden="1" x14ac:dyDescent="0.25">
      <c r="C415" s="92"/>
      <c r="E415" s="93"/>
    </row>
    <row r="416" spans="3:5" hidden="1" x14ac:dyDescent="0.25">
      <c r="C416" s="92"/>
      <c r="E416" s="93"/>
    </row>
    <row r="417" spans="3:5" hidden="1" x14ac:dyDescent="0.25">
      <c r="C417" s="92"/>
      <c r="E417" s="93"/>
    </row>
    <row r="418" spans="3:5" hidden="1" x14ac:dyDescent="0.25">
      <c r="C418" s="92"/>
      <c r="E418" s="93"/>
    </row>
    <row r="419" spans="3:5" hidden="1" x14ac:dyDescent="0.25">
      <c r="C419" s="92"/>
      <c r="E419" s="93"/>
    </row>
    <row r="420" spans="3:5" hidden="1" x14ac:dyDescent="0.25">
      <c r="C420" s="92"/>
      <c r="E420" s="93"/>
    </row>
    <row r="421" spans="3:5" hidden="1" x14ac:dyDescent="0.25">
      <c r="C421" s="92"/>
      <c r="E421" s="93"/>
    </row>
    <row r="422" spans="3:5" hidden="1" x14ac:dyDescent="0.25">
      <c r="C422" s="92"/>
      <c r="E422" s="93"/>
    </row>
    <row r="423" spans="3:5" hidden="1" x14ac:dyDescent="0.25">
      <c r="C423" s="92"/>
      <c r="E423" s="93"/>
    </row>
    <row r="424" spans="3:5" hidden="1" x14ac:dyDescent="0.25">
      <c r="C424" s="92"/>
      <c r="E424" s="93"/>
    </row>
    <row r="425" spans="3:5" hidden="1" x14ac:dyDescent="0.25">
      <c r="C425" s="92"/>
      <c r="E425" s="93"/>
    </row>
    <row r="426" spans="3:5" hidden="1" x14ac:dyDescent="0.25">
      <c r="C426" s="92"/>
      <c r="E426" s="93"/>
    </row>
    <row r="427" spans="3:5" hidden="1" x14ac:dyDescent="0.25">
      <c r="C427" s="92"/>
      <c r="E427" s="93"/>
    </row>
    <row r="428" spans="3:5" hidden="1" x14ac:dyDescent="0.25">
      <c r="C428" s="92"/>
      <c r="E428" s="93"/>
    </row>
    <row r="429" spans="3:5" hidden="1" x14ac:dyDescent="0.25">
      <c r="C429" s="92"/>
      <c r="E429" s="93"/>
    </row>
    <row r="430" spans="3:5" hidden="1" x14ac:dyDescent="0.25">
      <c r="C430" s="92"/>
      <c r="E430" s="93"/>
    </row>
    <row r="431" spans="3:5" hidden="1" x14ac:dyDescent="0.25">
      <c r="C431" s="92"/>
      <c r="E431" s="93"/>
    </row>
    <row r="432" spans="3:5" hidden="1" x14ac:dyDescent="0.25">
      <c r="C432" s="92"/>
      <c r="E432" s="93"/>
    </row>
    <row r="433" spans="3:5" hidden="1" x14ac:dyDescent="0.25">
      <c r="C433" s="92"/>
      <c r="E433" s="93"/>
    </row>
    <row r="434" spans="3:5" hidden="1" x14ac:dyDescent="0.25">
      <c r="C434" s="92"/>
      <c r="E434" s="93"/>
    </row>
    <row r="435" spans="3:5" hidden="1" x14ac:dyDescent="0.25">
      <c r="C435" s="92"/>
      <c r="E435" s="93"/>
    </row>
    <row r="436" spans="3:5" hidden="1" x14ac:dyDescent="0.25">
      <c r="C436" s="92"/>
      <c r="E436" s="93"/>
    </row>
    <row r="437" spans="3:5" hidden="1" x14ac:dyDescent="0.25">
      <c r="C437" s="92"/>
      <c r="E437" s="93"/>
    </row>
    <row r="438" spans="3:5" hidden="1" x14ac:dyDescent="0.25">
      <c r="C438" s="92"/>
      <c r="E438" s="93"/>
    </row>
    <row r="439" spans="3:5" hidden="1" x14ac:dyDescent="0.25">
      <c r="C439" s="92"/>
      <c r="E439" s="93"/>
    </row>
    <row r="440" spans="3:5" hidden="1" x14ac:dyDescent="0.25">
      <c r="C440" s="92"/>
      <c r="E440" s="93"/>
    </row>
    <row r="441" spans="3:5" hidden="1" x14ac:dyDescent="0.25">
      <c r="C441" s="92"/>
      <c r="E441" s="93"/>
    </row>
    <row r="442" spans="3:5" hidden="1" x14ac:dyDescent="0.25">
      <c r="C442" s="92"/>
      <c r="E442" s="93"/>
    </row>
    <row r="443" spans="3:5" hidden="1" x14ac:dyDescent="0.25">
      <c r="C443" s="92"/>
      <c r="E443" s="93"/>
    </row>
    <row r="444" spans="3:5" hidden="1" x14ac:dyDescent="0.25">
      <c r="C444" s="92"/>
      <c r="E444" s="93"/>
    </row>
    <row r="445" spans="3:5" hidden="1" x14ac:dyDescent="0.25">
      <c r="C445" s="92"/>
      <c r="E445" s="93"/>
    </row>
    <row r="446" spans="3:5" hidden="1" x14ac:dyDescent="0.25">
      <c r="C446" s="92"/>
      <c r="E446" s="93"/>
    </row>
    <row r="447" spans="3:5" hidden="1" x14ac:dyDescent="0.25">
      <c r="C447" s="92"/>
      <c r="E447" s="93"/>
    </row>
    <row r="448" spans="3:5" hidden="1" x14ac:dyDescent="0.25">
      <c r="C448" s="92"/>
      <c r="E448" s="93"/>
    </row>
    <row r="449" spans="3:5" hidden="1" x14ac:dyDescent="0.25">
      <c r="C449" s="92"/>
      <c r="E449" s="93"/>
    </row>
    <row r="450" spans="3:5" hidden="1" x14ac:dyDescent="0.25">
      <c r="C450" s="92"/>
      <c r="E450" s="93"/>
    </row>
    <row r="451" spans="3:5" hidden="1" x14ac:dyDescent="0.25">
      <c r="C451" s="92"/>
      <c r="E451" s="93"/>
    </row>
    <row r="452" spans="3:5" hidden="1" x14ac:dyDescent="0.25">
      <c r="C452" s="92"/>
      <c r="E452" s="93"/>
    </row>
    <row r="453" spans="3:5" hidden="1" x14ac:dyDescent="0.25">
      <c r="C453" s="92"/>
      <c r="E453" s="93"/>
    </row>
    <row r="454" spans="3:5" hidden="1" x14ac:dyDescent="0.25">
      <c r="C454" s="92"/>
      <c r="E454" s="93"/>
    </row>
    <row r="455" spans="3:5" hidden="1" x14ac:dyDescent="0.25">
      <c r="C455" s="92"/>
      <c r="E455" s="93"/>
    </row>
    <row r="456" spans="3:5" hidden="1" x14ac:dyDescent="0.25">
      <c r="C456" s="92"/>
      <c r="E456" s="93"/>
    </row>
    <row r="457" spans="3:5" hidden="1" x14ac:dyDescent="0.25">
      <c r="C457" s="92"/>
      <c r="E457" s="93"/>
    </row>
    <row r="458" spans="3:5" hidden="1" x14ac:dyDescent="0.25">
      <c r="C458" s="92"/>
      <c r="E458" s="93"/>
    </row>
    <row r="459" spans="3:5" hidden="1" x14ac:dyDescent="0.25">
      <c r="C459" s="92"/>
      <c r="E459" s="93"/>
    </row>
    <row r="460" spans="3:5" hidden="1" x14ac:dyDescent="0.25">
      <c r="C460" s="92"/>
      <c r="E460" s="93"/>
    </row>
    <row r="461" spans="3:5" hidden="1" x14ac:dyDescent="0.25">
      <c r="C461" s="92"/>
      <c r="E461" s="93"/>
    </row>
    <row r="462" spans="3:5" hidden="1" x14ac:dyDescent="0.25">
      <c r="C462" s="92"/>
      <c r="E462" s="93"/>
    </row>
    <row r="463" spans="3:5" hidden="1" x14ac:dyDescent="0.25">
      <c r="C463" s="92"/>
      <c r="E463" s="93"/>
    </row>
    <row r="464" spans="3:5" hidden="1" x14ac:dyDescent="0.25">
      <c r="C464" s="92"/>
      <c r="E464" s="93"/>
    </row>
    <row r="465" spans="3:5" hidden="1" x14ac:dyDescent="0.25">
      <c r="C465" s="92"/>
      <c r="E465" s="93"/>
    </row>
    <row r="466" spans="3:5" hidden="1" x14ac:dyDescent="0.25">
      <c r="C466" s="92"/>
      <c r="E466" s="93"/>
    </row>
    <row r="467" spans="3:5" hidden="1" x14ac:dyDescent="0.25">
      <c r="C467" s="92"/>
      <c r="E467" s="93"/>
    </row>
    <row r="468" spans="3:5" hidden="1" x14ac:dyDescent="0.25">
      <c r="C468" s="92"/>
      <c r="E468" s="93"/>
    </row>
    <row r="469" spans="3:5" hidden="1" x14ac:dyDescent="0.25">
      <c r="C469" s="92"/>
      <c r="E469" s="93"/>
    </row>
    <row r="470" spans="3:5" hidden="1" x14ac:dyDescent="0.25">
      <c r="C470" s="92"/>
      <c r="E470" s="93"/>
    </row>
    <row r="471" spans="3:5" hidden="1" x14ac:dyDescent="0.25">
      <c r="C471" s="92"/>
      <c r="E471" s="93"/>
    </row>
    <row r="472" spans="3:5" hidden="1" x14ac:dyDescent="0.25">
      <c r="C472" s="92"/>
      <c r="E472" s="93"/>
    </row>
    <row r="473" spans="3:5" hidden="1" x14ac:dyDescent="0.25">
      <c r="C473" s="92"/>
      <c r="E473" s="93"/>
    </row>
    <row r="474" spans="3:5" hidden="1" x14ac:dyDescent="0.25">
      <c r="C474" s="92"/>
      <c r="E474" s="93"/>
    </row>
    <row r="475" spans="3:5" hidden="1" x14ac:dyDescent="0.25">
      <c r="C475" s="92"/>
      <c r="E475" s="93"/>
    </row>
    <row r="476" spans="3:5" hidden="1" x14ac:dyDescent="0.25">
      <c r="C476" s="92"/>
      <c r="E476" s="93"/>
    </row>
    <row r="477" spans="3:5" hidden="1" x14ac:dyDescent="0.25">
      <c r="C477" s="92"/>
      <c r="E477" s="93"/>
    </row>
    <row r="478" spans="3:5" hidden="1" x14ac:dyDescent="0.25">
      <c r="C478" s="92"/>
      <c r="E478" s="93"/>
    </row>
    <row r="479" spans="3:5" hidden="1" x14ac:dyDescent="0.25">
      <c r="C479" s="92"/>
      <c r="E479" s="93"/>
    </row>
    <row r="480" spans="3:5" hidden="1" x14ac:dyDescent="0.25">
      <c r="C480" s="92"/>
      <c r="E480" s="93"/>
    </row>
    <row r="481" spans="3:5" hidden="1" x14ac:dyDescent="0.25">
      <c r="C481" s="92"/>
      <c r="E481" s="93"/>
    </row>
    <row r="482" spans="3:5" hidden="1" x14ac:dyDescent="0.25">
      <c r="C482" s="92"/>
      <c r="E482" s="93"/>
    </row>
    <row r="483" spans="3:5" hidden="1" x14ac:dyDescent="0.25">
      <c r="C483" s="92"/>
      <c r="E483" s="93"/>
    </row>
    <row r="484" spans="3:5" hidden="1" x14ac:dyDescent="0.25">
      <c r="C484" s="92"/>
      <c r="E484" s="93"/>
    </row>
    <row r="485" spans="3:5" hidden="1" x14ac:dyDescent="0.25">
      <c r="C485" s="92"/>
      <c r="E485" s="93"/>
    </row>
    <row r="486" spans="3:5" hidden="1" x14ac:dyDescent="0.25">
      <c r="C486" s="92"/>
      <c r="E486" s="93"/>
    </row>
    <row r="487" spans="3:5" hidden="1" x14ac:dyDescent="0.25">
      <c r="C487" s="92"/>
      <c r="E487" s="93"/>
    </row>
    <row r="488" spans="3:5" hidden="1" x14ac:dyDescent="0.25">
      <c r="C488" s="92"/>
      <c r="E488" s="93"/>
    </row>
    <row r="489" spans="3:5" hidden="1" x14ac:dyDescent="0.25">
      <c r="C489" s="92"/>
      <c r="E489" s="93"/>
    </row>
    <row r="490" spans="3:5" hidden="1" x14ac:dyDescent="0.25">
      <c r="C490" s="92"/>
      <c r="E490" s="93"/>
    </row>
    <row r="491" spans="3:5" hidden="1" x14ac:dyDescent="0.25">
      <c r="C491" s="92"/>
      <c r="E491" s="93"/>
    </row>
    <row r="492" spans="3:5" hidden="1" x14ac:dyDescent="0.25">
      <c r="C492" s="92"/>
      <c r="E492" s="93"/>
    </row>
    <row r="493" spans="3:5" hidden="1" x14ac:dyDescent="0.25">
      <c r="C493" s="92"/>
      <c r="E493" s="93"/>
    </row>
    <row r="494" spans="3:5" hidden="1" x14ac:dyDescent="0.25">
      <c r="C494" s="92"/>
      <c r="E494" s="93"/>
    </row>
    <row r="495" spans="3:5" hidden="1" x14ac:dyDescent="0.25">
      <c r="C495" s="92"/>
      <c r="E495" s="93"/>
    </row>
    <row r="496" spans="3:5" hidden="1" x14ac:dyDescent="0.25">
      <c r="C496" s="92"/>
      <c r="E496" s="93"/>
    </row>
    <row r="497" spans="3:5" hidden="1" x14ac:dyDescent="0.25">
      <c r="C497" s="92"/>
      <c r="E497" s="93"/>
    </row>
    <row r="498" spans="3:5" hidden="1" x14ac:dyDescent="0.25">
      <c r="C498" s="92"/>
      <c r="E498" s="93"/>
    </row>
    <row r="499" spans="3:5" hidden="1" x14ac:dyDescent="0.25">
      <c r="C499" s="92"/>
      <c r="E499" s="93"/>
    </row>
    <row r="500" spans="3:5" hidden="1" x14ac:dyDescent="0.25">
      <c r="C500" s="92"/>
      <c r="E500" s="93"/>
    </row>
    <row r="501" spans="3:5" hidden="1" x14ac:dyDescent="0.25">
      <c r="C501" s="92"/>
      <c r="E501" s="93"/>
    </row>
    <row r="502" spans="3:5" hidden="1" x14ac:dyDescent="0.25">
      <c r="C502" s="92"/>
      <c r="E502" s="93"/>
    </row>
    <row r="503" spans="3:5" hidden="1" x14ac:dyDescent="0.25">
      <c r="C503" s="92"/>
      <c r="E503" s="93"/>
    </row>
    <row r="504" spans="3:5" hidden="1" x14ac:dyDescent="0.25">
      <c r="C504" s="92"/>
      <c r="E504" s="93"/>
    </row>
    <row r="505" spans="3:5" hidden="1" x14ac:dyDescent="0.25">
      <c r="C505" s="92"/>
      <c r="E505" s="93"/>
    </row>
    <row r="506" spans="3:5" hidden="1" x14ac:dyDescent="0.25">
      <c r="C506" s="92"/>
      <c r="E506" s="93"/>
    </row>
    <row r="507" spans="3:5" hidden="1" x14ac:dyDescent="0.25">
      <c r="C507" s="92"/>
      <c r="E507" s="93"/>
    </row>
    <row r="508" spans="3:5" hidden="1" x14ac:dyDescent="0.25">
      <c r="C508" s="92"/>
      <c r="E508" s="93"/>
    </row>
    <row r="509" spans="3:5" hidden="1" x14ac:dyDescent="0.25">
      <c r="C509" s="92"/>
      <c r="E509" s="93"/>
    </row>
    <row r="510" spans="3:5" hidden="1" x14ac:dyDescent="0.25">
      <c r="C510" s="92"/>
      <c r="E510" s="93"/>
    </row>
    <row r="511" spans="3:5" hidden="1" x14ac:dyDescent="0.25">
      <c r="C511" s="92"/>
      <c r="E511" s="93"/>
    </row>
    <row r="512" spans="3:5" hidden="1" x14ac:dyDescent="0.25">
      <c r="C512" s="92"/>
      <c r="E512" s="93"/>
    </row>
    <row r="513" spans="3:5" hidden="1" x14ac:dyDescent="0.25">
      <c r="C513" s="92"/>
      <c r="E513" s="93"/>
    </row>
    <row r="514" spans="3:5" hidden="1" x14ac:dyDescent="0.25">
      <c r="C514" s="92"/>
      <c r="E514" s="93"/>
    </row>
    <row r="515" spans="3:5" hidden="1" x14ac:dyDescent="0.25">
      <c r="C515" s="92"/>
      <c r="E515" s="93"/>
    </row>
    <row r="516" spans="3:5" hidden="1" x14ac:dyDescent="0.25">
      <c r="C516" s="92"/>
      <c r="E516" s="93"/>
    </row>
    <row r="517" spans="3:5" hidden="1" x14ac:dyDescent="0.25">
      <c r="C517" s="92"/>
      <c r="E517" s="93"/>
    </row>
    <row r="518" spans="3:5" hidden="1" x14ac:dyDescent="0.25">
      <c r="C518" s="92"/>
      <c r="E518" s="93"/>
    </row>
    <row r="519" spans="3:5" hidden="1" x14ac:dyDescent="0.25">
      <c r="C519" s="92"/>
      <c r="E519" s="93"/>
    </row>
    <row r="520" spans="3:5" hidden="1" x14ac:dyDescent="0.25">
      <c r="C520" s="92"/>
      <c r="E520" s="93"/>
    </row>
    <row r="521" spans="3:5" hidden="1" x14ac:dyDescent="0.25">
      <c r="C521" s="92"/>
      <c r="E521" s="93"/>
    </row>
    <row r="522" spans="3:5" hidden="1" x14ac:dyDescent="0.25">
      <c r="C522" s="92"/>
      <c r="E522" s="93"/>
    </row>
    <row r="523" spans="3:5" hidden="1" x14ac:dyDescent="0.25">
      <c r="C523" s="92"/>
      <c r="E523" s="93"/>
    </row>
    <row r="524" spans="3:5" hidden="1" x14ac:dyDescent="0.25">
      <c r="C524" s="92"/>
      <c r="E524" s="93"/>
    </row>
    <row r="525" spans="3:5" hidden="1" x14ac:dyDescent="0.25">
      <c r="C525" s="92"/>
      <c r="E525" s="93"/>
    </row>
    <row r="526" spans="3:5" hidden="1" x14ac:dyDescent="0.25">
      <c r="C526" s="92"/>
      <c r="E526" s="93"/>
    </row>
    <row r="527" spans="3:5" hidden="1" x14ac:dyDescent="0.25">
      <c r="C527" s="92"/>
      <c r="E527" s="93"/>
    </row>
    <row r="528" spans="3:5" hidden="1" x14ac:dyDescent="0.25">
      <c r="C528" s="92"/>
      <c r="E528" s="93"/>
    </row>
    <row r="529" spans="3:5" hidden="1" x14ac:dyDescent="0.25">
      <c r="C529" s="92"/>
      <c r="E529" s="93"/>
    </row>
    <row r="530" spans="3:5" hidden="1" x14ac:dyDescent="0.25">
      <c r="C530" s="92"/>
      <c r="E530" s="93"/>
    </row>
    <row r="531" spans="3:5" hidden="1" x14ac:dyDescent="0.25">
      <c r="C531" s="92"/>
      <c r="E531" s="93"/>
    </row>
    <row r="532" spans="3:5" hidden="1" x14ac:dyDescent="0.25">
      <c r="C532" s="92"/>
      <c r="E532" s="93"/>
    </row>
    <row r="533" spans="3:5" hidden="1" x14ac:dyDescent="0.25">
      <c r="C533" s="92"/>
      <c r="E533" s="93"/>
    </row>
    <row r="534" spans="3:5" hidden="1" x14ac:dyDescent="0.25">
      <c r="C534" s="92"/>
      <c r="E534" s="93"/>
    </row>
    <row r="535" spans="3:5" hidden="1" x14ac:dyDescent="0.25">
      <c r="C535" s="92"/>
      <c r="E535" s="93"/>
    </row>
    <row r="536" spans="3:5" hidden="1" x14ac:dyDescent="0.25">
      <c r="C536" s="92"/>
      <c r="E536" s="93"/>
    </row>
    <row r="537" spans="3:5" hidden="1" x14ac:dyDescent="0.25">
      <c r="C537" s="92"/>
      <c r="E537" s="93"/>
    </row>
    <row r="538" spans="3:5" hidden="1" x14ac:dyDescent="0.25">
      <c r="C538" s="92"/>
      <c r="E538" s="93"/>
    </row>
    <row r="539" spans="3:5" hidden="1" x14ac:dyDescent="0.25">
      <c r="C539" s="92"/>
      <c r="E539" s="93"/>
    </row>
    <row r="540" spans="3:5" hidden="1" x14ac:dyDescent="0.25">
      <c r="C540" s="92"/>
      <c r="E540" s="93"/>
    </row>
    <row r="541" spans="3:5" hidden="1" x14ac:dyDescent="0.25">
      <c r="C541" s="92"/>
      <c r="E541" s="93"/>
    </row>
    <row r="542" spans="3:5" hidden="1" x14ac:dyDescent="0.25">
      <c r="C542" s="92"/>
      <c r="E542" s="93"/>
    </row>
    <row r="543" spans="3:5" hidden="1" x14ac:dyDescent="0.25">
      <c r="C543" s="92"/>
      <c r="E543" s="93"/>
    </row>
    <row r="544" spans="3:5" hidden="1" x14ac:dyDescent="0.25">
      <c r="C544" s="92"/>
      <c r="E544" s="93"/>
    </row>
    <row r="545" spans="3:5" hidden="1" x14ac:dyDescent="0.25">
      <c r="C545" s="92"/>
      <c r="E545" s="93"/>
    </row>
    <row r="546" spans="3:5" hidden="1" x14ac:dyDescent="0.25">
      <c r="C546" s="92"/>
      <c r="E546" s="93"/>
    </row>
    <row r="547" spans="3:5" hidden="1" x14ac:dyDescent="0.25">
      <c r="C547" s="92"/>
      <c r="E547" s="93"/>
    </row>
    <row r="548" spans="3:5" hidden="1" x14ac:dyDescent="0.25">
      <c r="C548" s="92"/>
      <c r="E548" s="93"/>
    </row>
    <row r="549" spans="3:5" hidden="1" x14ac:dyDescent="0.25">
      <c r="C549" s="92"/>
      <c r="E549" s="93"/>
    </row>
    <row r="550" spans="3:5" hidden="1" x14ac:dyDescent="0.25">
      <c r="C550" s="92"/>
      <c r="E550" s="93"/>
    </row>
    <row r="551" spans="3:5" hidden="1" x14ac:dyDescent="0.25">
      <c r="C551" s="92"/>
      <c r="E551" s="93"/>
    </row>
    <row r="552" spans="3:5" hidden="1" x14ac:dyDescent="0.25">
      <c r="C552" s="92"/>
      <c r="E552" s="93"/>
    </row>
    <row r="553" spans="3:5" hidden="1" x14ac:dyDescent="0.25">
      <c r="C553" s="92"/>
      <c r="E553" s="93"/>
    </row>
    <row r="554" spans="3:5" hidden="1" x14ac:dyDescent="0.25">
      <c r="C554" s="92"/>
      <c r="E554" s="93"/>
    </row>
    <row r="555" spans="3:5" hidden="1" x14ac:dyDescent="0.25">
      <c r="C555" s="92"/>
      <c r="E555" s="93"/>
    </row>
    <row r="556" spans="3:5" hidden="1" x14ac:dyDescent="0.25">
      <c r="C556" s="92"/>
      <c r="E556" s="93"/>
    </row>
    <row r="557" spans="3:5" hidden="1" x14ac:dyDescent="0.25">
      <c r="C557" s="92"/>
      <c r="E557" s="93"/>
    </row>
    <row r="558" spans="3:5" hidden="1" x14ac:dyDescent="0.25">
      <c r="C558" s="92"/>
      <c r="E558" s="93"/>
    </row>
    <row r="559" spans="3:5" hidden="1" x14ac:dyDescent="0.25">
      <c r="C559" s="92"/>
      <c r="E559" s="93"/>
    </row>
    <row r="560" spans="3:5" hidden="1" x14ac:dyDescent="0.25">
      <c r="C560" s="92"/>
      <c r="E560" s="93"/>
    </row>
    <row r="561" spans="3:5" hidden="1" x14ac:dyDescent="0.25">
      <c r="C561" s="92"/>
      <c r="E561" s="93"/>
    </row>
    <row r="562" spans="3:5" hidden="1" x14ac:dyDescent="0.25">
      <c r="C562" s="92"/>
      <c r="E562" s="93"/>
    </row>
    <row r="563" spans="3:5" hidden="1" x14ac:dyDescent="0.25">
      <c r="C563" s="92"/>
      <c r="E563" s="93"/>
    </row>
    <row r="564" spans="3:5" hidden="1" x14ac:dyDescent="0.25">
      <c r="C564" s="92"/>
      <c r="E564" s="93"/>
    </row>
    <row r="565" spans="3:5" hidden="1" x14ac:dyDescent="0.25">
      <c r="C565" s="92"/>
      <c r="E565" s="93"/>
    </row>
    <row r="566" spans="3:5" hidden="1" x14ac:dyDescent="0.25">
      <c r="C566" s="92"/>
      <c r="E566" s="93"/>
    </row>
    <row r="567" spans="3:5" hidden="1" x14ac:dyDescent="0.25">
      <c r="C567" s="92"/>
      <c r="E567" s="93"/>
    </row>
    <row r="568" spans="3:5" hidden="1" x14ac:dyDescent="0.25">
      <c r="C568" s="92"/>
      <c r="E568" s="93"/>
    </row>
    <row r="569" spans="3:5" hidden="1" x14ac:dyDescent="0.25">
      <c r="C569" s="92"/>
      <c r="E569" s="93"/>
    </row>
    <row r="570" spans="3:5" hidden="1" x14ac:dyDescent="0.25">
      <c r="C570" s="92"/>
      <c r="E570" s="93"/>
    </row>
    <row r="571" spans="3:5" hidden="1" x14ac:dyDescent="0.25">
      <c r="C571" s="92"/>
      <c r="E571" s="93"/>
    </row>
    <row r="572" spans="3:5" hidden="1" x14ac:dyDescent="0.25">
      <c r="C572" s="92"/>
      <c r="E572" s="93"/>
    </row>
    <row r="573" spans="3:5" hidden="1" x14ac:dyDescent="0.25">
      <c r="C573" s="92"/>
      <c r="E573" s="93"/>
    </row>
    <row r="574" spans="3:5" hidden="1" x14ac:dyDescent="0.25">
      <c r="C574" s="92"/>
      <c r="E574" s="93"/>
    </row>
    <row r="575" spans="3:5" hidden="1" x14ac:dyDescent="0.25">
      <c r="C575" s="92"/>
      <c r="E575" s="93"/>
    </row>
    <row r="576" spans="3:5" hidden="1" x14ac:dyDescent="0.25">
      <c r="C576" s="92"/>
      <c r="E576" s="93"/>
    </row>
    <row r="577" spans="3:5" hidden="1" x14ac:dyDescent="0.25">
      <c r="C577" s="92"/>
      <c r="E577" s="93"/>
    </row>
    <row r="578" spans="3:5" hidden="1" x14ac:dyDescent="0.25">
      <c r="C578" s="92"/>
      <c r="E578" s="93"/>
    </row>
    <row r="579" spans="3:5" hidden="1" x14ac:dyDescent="0.25">
      <c r="C579" s="92"/>
      <c r="E579" s="93"/>
    </row>
    <row r="580" spans="3:5" hidden="1" x14ac:dyDescent="0.25">
      <c r="C580" s="92"/>
      <c r="E580" s="93"/>
    </row>
    <row r="581" spans="3:5" hidden="1" x14ac:dyDescent="0.25">
      <c r="C581" s="92"/>
      <c r="E581" s="93"/>
    </row>
    <row r="582" spans="3:5" hidden="1" x14ac:dyDescent="0.25">
      <c r="C582" s="92"/>
      <c r="E582" s="93"/>
    </row>
    <row r="583" spans="3:5" hidden="1" x14ac:dyDescent="0.25">
      <c r="C583" s="92"/>
      <c r="E583" s="93"/>
    </row>
    <row r="584" spans="3:5" hidden="1" x14ac:dyDescent="0.25">
      <c r="C584" s="92"/>
      <c r="E584" s="93"/>
    </row>
    <row r="585" spans="3:5" hidden="1" x14ac:dyDescent="0.25">
      <c r="C585" s="92"/>
      <c r="E585" s="93"/>
    </row>
    <row r="586" spans="3:5" hidden="1" x14ac:dyDescent="0.25">
      <c r="C586" s="92"/>
      <c r="E586" s="93"/>
    </row>
    <row r="587" spans="3:5" hidden="1" x14ac:dyDescent="0.25">
      <c r="C587" s="92"/>
      <c r="E587" s="93"/>
    </row>
    <row r="588" spans="3:5" hidden="1" x14ac:dyDescent="0.25">
      <c r="C588" s="92"/>
      <c r="E588" s="93"/>
    </row>
    <row r="589" spans="3:5" hidden="1" x14ac:dyDescent="0.25">
      <c r="C589" s="92"/>
      <c r="E589" s="93"/>
    </row>
    <row r="590" spans="3:5" hidden="1" x14ac:dyDescent="0.25">
      <c r="C590" s="92"/>
      <c r="E590" s="93"/>
    </row>
    <row r="591" spans="3:5" hidden="1" x14ac:dyDescent="0.25">
      <c r="C591" s="92"/>
      <c r="E591" s="93"/>
    </row>
    <row r="592" spans="3:5" hidden="1" x14ac:dyDescent="0.25">
      <c r="C592" s="92"/>
      <c r="E592" s="93"/>
    </row>
    <row r="593" spans="3:5" hidden="1" x14ac:dyDescent="0.25">
      <c r="C593" s="92"/>
      <c r="E593" s="93"/>
    </row>
    <row r="594" spans="3:5" hidden="1" x14ac:dyDescent="0.25">
      <c r="C594" s="92"/>
      <c r="E594" s="93"/>
    </row>
    <row r="595" spans="3:5" hidden="1" x14ac:dyDescent="0.25">
      <c r="C595" s="92"/>
      <c r="E595" s="93"/>
    </row>
    <row r="596" spans="3:5" hidden="1" x14ac:dyDescent="0.25">
      <c r="C596" s="92"/>
      <c r="E596" s="93"/>
    </row>
    <row r="597" spans="3:5" hidden="1" x14ac:dyDescent="0.25">
      <c r="C597" s="92"/>
      <c r="E597" s="93"/>
    </row>
    <row r="598" spans="3:5" hidden="1" x14ac:dyDescent="0.25">
      <c r="C598" s="92"/>
      <c r="E598" s="93"/>
    </row>
    <row r="599" spans="3:5" hidden="1" x14ac:dyDescent="0.25">
      <c r="C599" s="92"/>
      <c r="E599" s="93"/>
    </row>
    <row r="600" spans="3:5" hidden="1" x14ac:dyDescent="0.25">
      <c r="C600" s="92"/>
      <c r="E600" s="93"/>
    </row>
    <row r="601" spans="3:5" hidden="1" x14ac:dyDescent="0.25">
      <c r="C601" s="92"/>
      <c r="E601" s="93"/>
    </row>
    <row r="602" spans="3:5" hidden="1" x14ac:dyDescent="0.25">
      <c r="C602" s="92"/>
      <c r="E602" s="93"/>
    </row>
    <row r="603" spans="3:5" hidden="1" x14ac:dyDescent="0.25">
      <c r="C603" s="92"/>
      <c r="E603" s="93"/>
    </row>
    <row r="604" spans="3:5" hidden="1" x14ac:dyDescent="0.25">
      <c r="C604" s="92"/>
      <c r="E604" s="93"/>
    </row>
    <row r="605" spans="3:5" hidden="1" x14ac:dyDescent="0.25">
      <c r="C605" s="92"/>
      <c r="E605" s="93"/>
    </row>
    <row r="606" spans="3:5" hidden="1" x14ac:dyDescent="0.25">
      <c r="C606" s="92"/>
      <c r="E606" s="93"/>
    </row>
    <row r="607" spans="3:5" hidden="1" x14ac:dyDescent="0.25">
      <c r="C607" s="92"/>
      <c r="E607" s="93"/>
    </row>
    <row r="608" spans="3:5" hidden="1" x14ac:dyDescent="0.25">
      <c r="C608" s="92"/>
      <c r="E608" s="93"/>
    </row>
    <row r="609" spans="3:5" hidden="1" x14ac:dyDescent="0.25">
      <c r="C609" s="92"/>
      <c r="E609" s="93"/>
    </row>
    <row r="610" spans="3:5" hidden="1" x14ac:dyDescent="0.25">
      <c r="C610" s="92"/>
      <c r="E610" s="93"/>
    </row>
    <row r="611" spans="3:5" hidden="1" x14ac:dyDescent="0.25">
      <c r="C611" s="92"/>
      <c r="E611" s="93"/>
    </row>
    <row r="612" spans="3:5" hidden="1" x14ac:dyDescent="0.25">
      <c r="C612" s="92"/>
      <c r="E612" s="93"/>
    </row>
    <row r="613" spans="3:5" hidden="1" x14ac:dyDescent="0.25">
      <c r="C613" s="92"/>
      <c r="E613" s="93"/>
    </row>
    <row r="614" spans="3:5" hidden="1" x14ac:dyDescent="0.25">
      <c r="C614" s="92"/>
      <c r="E614" s="93"/>
    </row>
    <row r="615" spans="3:5" hidden="1" x14ac:dyDescent="0.25">
      <c r="C615" s="92"/>
      <c r="E615" s="93"/>
    </row>
    <row r="616" spans="3:5" hidden="1" x14ac:dyDescent="0.25">
      <c r="C616" s="92"/>
      <c r="E616" s="93"/>
    </row>
    <row r="617" spans="3:5" hidden="1" x14ac:dyDescent="0.25">
      <c r="C617" s="92"/>
      <c r="E617" s="93"/>
    </row>
    <row r="618" spans="3:5" hidden="1" x14ac:dyDescent="0.25">
      <c r="C618" s="92"/>
      <c r="E618" s="93"/>
    </row>
    <row r="619" spans="3:5" hidden="1" x14ac:dyDescent="0.25">
      <c r="C619" s="92"/>
      <c r="E619" s="93"/>
    </row>
    <row r="620" spans="3:5" hidden="1" x14ac:dyDescent="0.25">
      <c r="C620" s="92"/>
      <c r="E620" s="93"/>
    </row>
    <row r="621" spans="3:5" hidden="1" x14ac:dyDescent="0.25">
      <c r="C621" s="92"/>
      <c r="E621" s="93"/>
    </row>
    <row r="622" spans="3:5" hidden="1" x14ac:dyDescent="0.25">
      <c r="C622" s="92"/>
      <c r="E622" s="93"/>
    </row>
    <row r="623" spans="3:5" hidden="1" x14ac:dyDescent="0.25">
      <c r="C623" s="92"/>
      <c r="E623" s="93"/>
    </row>
    <row r="624" spans="3:5" hidden="1" x14ac:dyDescent="0.25">
      <c r="C624" s="92"/>
      <c r="E624" s="93"/>
    </row>
    <row r="625" spans="3:5" hidden="1" x14ac:dyDescent="0.25">
      <c r="C625" s="92"/>
      <c r="E625" s="93"/>
    </row>
    <row r="626" spans="3:5" hidden="1" x14ac:dyDescent="0.25">
      <c r="C626" s="92"/>
      <c r="E626" s="93"/>
    </row>
    <row r="627" spans="3:5" hidden="1" x14ac:dyDescent="0.25">
      <c r="C627" s="92"/>
      <c r="E627" s="93"/>
    </row>
    <row r="628" spans="3:5" hidden="1" x14ac:dyDescent="0.25">
      <c r="C628" s="92"/>
      <c r="E628" s="93"/>
    </row>
    <row r="629" spans="3:5" hidden="1" x14ac:dyDescent="0.25">
      <c r="C629" s="92"/>
      <c r="E629" s="93"/>
    </row>
    <row r="630" spans="3:5" hidden="1" x14ac:dyDescent="0.25">
      <c r="C630" s="92"/>
      <c r="E630" s="93"/>
    </row>
    <row r="631" spans="3:5" hidden="1" x14ac:dyDescent="0.25">
      <c r="C631" s="92"/>
      <c r="E631" s="93"/>
    </row>
    <row r="632" spans="3:5" hidden="1" x14ac:dyDescent="0.25">
      <c r="C632" s="92"/>
      <c r="E632" s="93"/>
    </row>
    <row r="633" spans="3:5" hidden="1" x14ac:dyDescent="0.25">
      <c r="C633" s="92"/>
      <c r="E633" s="93"/>
    </row>
    <row r="634" spans="3:5" hidden="1" x14ac:dyDescent="0.25">
      <c r="C634" s="92"/>
      <c r="E634" s="93"/>
    </row>
    <row r="635" spans="3:5" hidden="1" x14ac:dyDescent="0.25">
      <c r="C635" s="92"/>
      <c r="E635" s="93"/>
    </row>
    <row r="636" spans="3:5" hidden="1" x14ac:dyDescent="0.25">
      <c r="C636" s="92"/>
      <c r="E636" s="93"/>
    </row>
    <row r="637" spans="3:5" hidden="1" x14ac:dyDescent="0.25">
      <c r="C637" s="92"/>
      <c r="E637" s="93"/>
    </row>
    <row r="638" spans="3:5" hidden="1" x14ac:dyDescent="0.25">
      <c r="C638" s="92"/>
      <c r="E638" s="93"/>
    </row>
    <row r="639" spans="3:5" hidden="1" x14ac:dyDescent="0.25">
      <c r="C639" s="92"/>
      <c r="E639" s="93"/>
    </row>
    <row r="640" spans="3:5" hidden="1" x14ac:dyDescent="0.25">
      <c r="C640" s="92"/>
      <c r="E640" s="93"/>
    </row>
    <row r="641" spans="3:5" hidden="1" x14ac:dyDescent="0.25">
      <c r="C641" s="92"/>
      <c r="E641" s="93"/>
    </row>
    <row r="642" spans="3:5" hidden="1" x14ac:dyDescent="0.25">
      <c r="C642" s="92"/>
      <c r="E642" s="93"/>
    </row>
    <row r="643" spans="3:5" hidden="1" x14ac:dyDescent="0.25">
      <c r="C643" s="92"/>
      <c r="E643" s="93"/>
    </row>
    <row r="644" spans="3:5" hidden="1" x14ac:dyDescent="0.25">
      <c r="C644" s="92"/>
      <c r="E644" s="93"/>
    </row>
    <row r="645" spans="3:5" hidden="1" x14ac:dyDescent="0.25">
      <c r="C645" s="92"/>
      <c r="E645" s="93"/>
    </row>
    <row r="646" spans="3:5" hidden="1" x14ac:dyDescent="0.25">
      <c r="C646" s="92"/>
      <c r="E646" s="93"/>
    </row>
    <row r="647" spans="3:5" hidden="1" x14ac:dyDescent="0.25">
      <c r="C647" s="92"/>
      <c r="E647" s="93"/>
    </row>
    <row r="648" spans="3:5" hidden="1" x14ac:dyDescent="0.25">
      <c r="C648" s="92"/>
      <c r="E648" s="93"/>
    </row>
    <row r="649" spans="3:5" hidden="1" x14ac:dyDescent="0.25">
      <c r="C649" s="92"/>
      <c r="E649" s="93"/>
    </row>
    <row r="650" spans="3:5" hidden="1" x14ac:dyDescent="0.25">
      <c r="C650" s="92"/>
      <c r="E650" s="93"/>
    </row>
    <row r="651" spans="3:5" hidden="1" x14ac:dyDescent="0.25">
      <c r="C651" s="92"/>
      <c r="E651" s="93"/>
    </row>
    <row r="652" spans="3:5" hidden="1" x14ac:dyDescent="0.25">
      <c r="C652" s="92"/>
      <c r="E652" s="93"/>
    </row>
    <row r="653" spans="3:5" hidden="1" x14ac:dyDescent="0.25">
      <c r="C653" s="92"/>
      <c r="E653" s="93"/>
    </row>
    <row r="654" spans="3:5" hidden="1" x14ac:dyDescent="0.25">
      <c r="C654" s="92"/>
      <c r="E654" s="93"/>
    </row>
    <row r="655" spans="3:5" hidden="1" x14ac:dyDescent="0.25">
      <c r="C655" s="92"/>
      <c r="E655" s="93"/>
    </row>
    <row r="656" spans="3:5" hidden="1" x14ac:dyDescent="0.25">
      <c r="C656" s="92"/>
      <c r="E656" s="93"/>
    </row>
    <row r="657" spans="3:5" hidden="1" x14ac:dyDescent="0.25">
      <c r="C657" s="92"/>
      <c r="E657" s="93"/>
    </row>
    <row r="658" spans="3:5" hidden="1" x14ac:dyDescent="0.25">
      <c r="C658" s="92"/>
      <c r="E658" s="93"/>
    </row>
    <row r="659" spans="3:5" hidden="1" x14ac:dyDescent="0.25">
      <c r="C659" s="92"/>
      <c r="E659" s="93"/>
    </row>
    <row r="660" spans="3:5" hidden="1" x14ac:dyDescent="0.25">
      <c r="C660" s="92"/>
      <c r="E660" s="93"/>
    </row>
    <row r="661" spans="3:5" hidden="1" x14ac:dyDescent="0.25">
      <c r="C661" s="92"/>
      <c r="E661" s="93"/>
    </row>
    <row r="662" spans="3:5" hidden="1" x14ac:dyDescent="0.25">
      <c r="C662" s="92"/>
      <c r="E662" s="93"/>
    </row>
    <row r="663" spans="3:5" hidden="1" x14ac:dyDescent="0.25">
      <c r="C663" s="92"/>
      <c r="E663" s="93"/>
    </row>
    <row r="664" spans="3:5" hidden="1" x14ac:dyDescent="0.25">
      <c r="C664" s="92"/>
      <c r="E664" s="93"/>
    </row>
    <row r="665" spans="3:5" hidden="1" x14ac:dyDescent="0.25">
      <c r="C665" s="92"/>
      <c r="E665" s="93"/>
    </row>
    <row r="666" spans="3:5" hidden="1" x14ac:dyDescent="0.25">
      <c r="C666" s="92"/>
      <c r="E666" s="93"/>
    </row>
    <row r="667" spans="3:5" hidden="1" x14ac:dyDescent="0.25">
      <c r="C667" s="92"/>
      <c r="E667" s="93"/>
    </row>
    <row r="668" spans="3:5" hidden="1" x14ac:dyDescent="0.25">
      <c r="C668" s="92"/>
      <c r="E668" s="93"/>
    </row>
    <row r="669" spans="3:5" hidden="1" x14ac:dyDescent="0.25">
      <c r="C669" s="92"/>
      <c r="E669" s="93"/>
    </row>
    <row r="670" spans="3:5" hidden="1" x14ac:dyDescent="0.25">
      <c r="C670" s="92"/>
      <c r="E670" s="93"/>
    </row>
    <row r="671" spans="3:5" hidden="1" x14ac:dyDescent="0.25">
      <c r="C671" s="92"/>
      <c r="E671" s="93"/>
    </row>
    <row r="672" spans="3:5" hidden="1" x14ac:dyDescent="0.25">
      <c r="C672" s="92"/>
      <c r="E672" s="93"/>
    </row>
    <row r="673" spans="3:5" hidden="1" x14ac:dyDescent="0.25">
      <c r="C673" s="92"/>
      <c r="E673" s="93"/>
    </row>
    <row r="674" spans="3:5" hidden="1" x14ac:dyDescent="0.25">
      <c r="C674" s="92"/>
      <c r="E674" s="93"/>
    </row>
    <row r="675" spans="3:5" hidden="1" x14ac:dyDescent="0.25">
      <c r="C675" s="92"/>
      <c r="E675" s="93"/>
    </row>
    <row r="676" spans="3:5" hidden="1" x14ac:dyDescent="0.25">
      <c r="C676" s="92"/>
      <c r="E676" s="93"/>
    </row>
    <row r="677" spans="3:5" hidden="1" x14ac:dyDescent="0.25">
      <c r="C677" s="92"/>
      <c r="E677" s="93"/>
    </row>
    <row r="678" spans="3:5" hidden="1" x14ac:dyDescent="0.25">
      <c r="C678" s="92"/>
      <c r="E678" s="93"/>
    </row>
    <row r="679" spans="3:5" hidden="1" x14ac:dyDescent="0.25">
      <c r="C679" s="92"/>
      <c r="E679" s="93"/>
    </row>
    <row r="680" spans="3:5" hidden="1" x14ac:dyDescent="0.25">
      <c r="C680" s="92"/>
      <c r="E680" s="93"/>
    </row>
    <row r="681" spans="3:5" hidden="1" x14ac:dyDescent="0.25">
      <c r="C681" s="92"/>
      <c r="E681" s="93"/>
    </row>
    <row r="682" spans="3:5" hidden="1" x14ac:dyDescent="0.25">
      <c r="C682" s="92"/>
      <c r="E682" s="93"/>
    </row>
    <row r="683" spans="3:5" hidden="1" x14ac:dyDescent="0.25">
      <c r="C683" s="92"/>
      <c r="E683" s="93"/>
    </row>
    <row r="684" spans="3:5" hidden="1" x14ac:dyDescent="0.25">
      <c r="C684" s="92"/>
      <c r="E684" s="93"/>
    </row>
    <row r="685" spans="3:5" hidden="1" x14ac:dyDescent="0.25">
      <c r="C685" s="92"/>
      <c r="E685" s="93"/>
    </row>
    <row r="686" spans="3:5" hidden="1" x14ac:dyDescent="0.25">
      <c r="C686" s="92"/>
      <c r="E686" s="93"/>
    </row>
    <row r="687" spans="3:5" hidden="1" x14ac:dyDescent="0.25">
      <c r="C687" s="92"/>
      <c r="E687" s="93"/>
    </row>
    <row r="688" spans="3:5" hidden="1" x14ac:dyDescent="0.25">
      <c r="C688" s="92"/>
      <c r="E688" s="93"/>
    </row>
    <row r="689" spans="3:5" hidden="1" x14ac:dyDescent="0.25">
      <c r="C689" s="92"/>
      <c r="E689" s="93"/>
    </row>
    <row r="690" spans="3:5" hidden="1" x14ac:dyDescent="0.25">
      <c r="C690" s="92"/>
      <c r="E690" s="93"/>
    </row>
    <row r="691" spans="3:5" hidden="1" x14ac:dyDescent="0.25">
      <c r="C691" s="92"/>
      <c r="E691" s="93"/>
    </row>
    <row r="692" spans="3:5" hidden="1" x14ac:dyDescent="0.25">
      <c r="C692" s="92"/>
      <c r="E692" s="93"/>
    </row>
    <row r="693" spans="3:5" hidden="1" x14ac:dyDescent="0.25">
      <c r="C693" s="92"/>
      <c r="E693" s="93"/>
    </row>
    <row r="694" spans="3:5" hidden="1" x14ac:dyDescent="0.25">
      <c r="C694" s="92"/>
      <c r="E694" s="93"/>
    </row>
    <row r="695" spans="3:5" hidden="1" x14ac:dyDescent="0.25">
      <c r="C695" s="92"/>
      <c r="E695" s="93"/>
    </row>
    <row r="696" spans="3:5" hidden="1" x14ac:dyDescent="0.25">
      <c r="C696" s="92"/>
      <c r="E696" s="93"/>
    </row>
    <row r="697" spans="3:5" hidden="1" x14ac:dyDescent="0.25">
      <c r="C697" s="92"/>
      <c r="E697" s="93"/>
    </row>
    <row r="698" spans="3:5" hidden="1" x14ac:dyDescent="0.25">
      <c r="C698" s="92"/>
      <c r="E698" s="93"/>
    </row>
    <row r="699" spans="3:5" hidden="1" x14ac:dyDescent="0.25">
      <c r="C699" s="92"/>
      <c r="E699" s="93"/>
    </row>
    <row r="700" spans="3:5" hidden="1" x14ac:dyDescent="0.25">
      <c r="C700" s="92"/>
      <c r="E700" s="93"/>
    </row>
    <row r="701" spans="3:5" hidden="1" x14ac:dyDescent="0.25">
      <c r="C701" s="92"/>
      <c r="E701" s="93"/>
    </row>
    <row r="702" spans="3:5" hidden="1" x14ac:dyDescent="0.25">
      <c r="C702" s="92"/>
      <c r="E702" s="93"/>
    </row>
    <row r="703" spans="3:5" hidden="1" x14ac:dyDescent="0.25">
      <c r="C703" s="92"/>
      <c r="E703" s="93"/>
    </row>
    <row r="704" spans="3:5" hidden="1" x14ac:dyDescent="0.25">
      <c r="C704" s="92"/>
      <c r="E704" s="93"/>
    </row>
    <row r="705" spans="3:5" hidden="1" x14ac:dyDescent="0.25">
      <c r="C705" s="92"/>
      <c r="E705" s="93"/>
    </row>
    <row r="706" spans="3:5" hidden="1" x14ac:dyDescent="0.25">
      <c r="C706" s="92"/>
      <c r="E706" s="93"/>
    </row>
    <row r="707" spans="3:5" hidden="1" x14ac:dyDescent="0.25">
      <c r="C707" s="92"/>
      <c r="E707" s="93"/>
    </row>
    <row r="708" spans="3:5" hidden="1" x14ac:dyDescent="0.25">
      <c r="C708" s="92"/>
      <c r="E708" s="93"/>
    </row>
    <row r="709" spans="3:5" hidden="1" x14ac:dyDescent="0.25">
      <c r="C709" s="92"/>
      <c r="E709" s="93"/>
    </row>
    <row r="710" spans="3:5" hidden="1" x14ac:dyDescent="0.25">
      <c r="C710" s="92"/>
      <c r="E710" s="93"/>
    </row>
    <row r="711" spans="3:5" hidden="1" x14ac:dyDescent="0.25">
      <c r="C711" s="92"/>
      <c r="E711" s="93"/>
    </row>
    <row r="712" spans="3:5" hidden="1" x14ac:dyDescent="0.25">
      <c r="C712" s="92"/>
      <c r="E712" s="93"/>
    </row>
    <row r="713" spans="3:5" hidden="1" x14ac:dyDescent="0.25">
      <c r="C713" s="92"/>
      <c r="E713" s="93"/>
    </row>
    <row r="714" spans="3:5" hidden="1" x14ac:dyDescent="0.25">
      <c r="C714" s="92"/>
      <c r="E714" s="93"/>
    </row>
    <row r="715" spans="3:5" hidden="1" x14ac:dyDescent="0.25">
      <c r="C715" s="92"/>
      <c r="E715" s="93"/>
    </row>
    <row r="716" spans="3:5" hidden="1" x14ac:dyDescent="0.25">
      <c r="C716" s="92"/>
      <c r="E716" s="93"/>
    </row>
    <row r="717" spans="3:5" hidden="1" x14ac:dyDescent="0.25">
      <c r="C717" s="92"/>
      <c r="E717" s="93"/>
    </row>
    <row r="718" spans="3:5" hidden="1" x14ac:dyDescent="0.25">
      <c r="C718" s="92"/>
      <c r="E718" s="93"/>
    </row>
    <row r="719" spans="3:5" hidden="1" x14ac:dyDescent="0.25">
      <c r="C719" s="92"/>
      <c r="E719" s="93"/>
    </row>
    <row r="720" spans="3:5" hidden="1" x14ac:dyDescent="0.25">
      <c r="C720" s="92"/>
      <c r="E720" s="93"/>
    </row>
    <row r="721" spans="3:5" hidden="1" x14ac:dyDescent="0.25">
      <c r="C721" s="92"/>
      <c r="E721" s="93"/>
    </row>
    <row r="722" spans="3:5" hidden="1" x14ac:dyDescent="0.25">
      <c r="C722" s="92"/>
      <c r="E722" s="93"/>
    </row>
    <row r="723" spans="3:5" hidden="1" x14ac:dyDescent="0.25">
      <c r="C723" s="92"/>
      <c r="E723" s="93"/>
    </row>
    <row r="724" spans="3:5" hidden="1" x14ac:dyDescent="0.25">
      <c r="C724" s="92"/>
      <c r="E724" s="93"/>
    </row>
    <row r="725" spans="3:5" hidden="1" x14ac:dyDescent="0.25">
      <c r="C725" s="92"/>
      <c r="E725" s="93"/>
    </row>
    <row r="726" spans="3:5" hidden="1" x14ac:dyDescent="0.25">
      <c r="C726" s="92"/>
      <c r="E726" s="93"/>
    </row>
    <row r="727" spans="3:5" hidden="1" x14ac:dyDescent="0.25">
      <c r="C727" s="92"/>
      <c r="E727" s="93"/>
    </row>
    <row r="728" spans="3:5" hidden="1" x14ac:dyDescent="0.25">
      <c r="C728" s="92"/>
      <c r="E728" s="93"/>
    </row>
    <row r="729" spans="3:5" hidden="1" x14ac:dyDescent="0.25">
      <c r="C729" s="92"/>
      <c r="E729" s="93"/>
    </row>
    <row r="730" spans="3:5" hidden="1" x14ac:dyDescent="0.25">
      <c r="C730" s="92"/>
      <c r="E730" s="93"/>
    </row>
    <row r="731" spans="3:5" hidden="1" x14ac:dyDescent="0.25">
      <c r="C731" s="92"/>
      <c r="E731" s="93"/>
    </row>
    <row r="732" spans="3:5" hidden="1" x14ac:dyDescent="0.25">
      <c r="C732" s="92"/>
      <c r="E732" s="93"/>
    </row>
    <row r="733" spans="3:5" hidden="1" x14ac:dyDescent="0.25">
      <c r="C733" s="92"/>
      <c r="E733" s="93"/>
    </row>
    <row r="734" spans="3:5" hidden="1" x14ac:dyDescent="0.25">
      <c r="C734" s="92"/>
      <c r="E734" s="93"/>
    </row>
    <row r="735" spans="3:5" hidden="1" x14ac:dyDescent="0.25">
      <c r="C735" s="92"/>
      <c r="E735" s="93"/>
    </row>
    <row r="736" spans="3:5" hidden="1" x14ac:dyDescent="0.25">
      <c r="C736" s="92"/>
      <c r="E736" s="93"/>
    </row>
    <row r="737" spans="3:5" hidden="1" x14ac:dyDescent="0.25">
      <c r="C737" s="92"/>
      <c r="E737" s="93"/>
    </row>
    <row r="738" spans="3:5" hidden="1" x14ac:dyDescent="0.25">
      <c r="C738" s="92"/>
      <c r="E738" s="93"/>
    </row>
    <row r="739" spans="3:5" hidden="1" x14ac:dyDescent="0.25">
      <c r="C739" s="92"/>
      <c r="E739" s="93"/>
    </row>
    <row r="740" spans="3:5" hidden="1" x14ac:dyDescent="0.25">
      <c r="C740" s="92"/>
      <c r="E740" s="93"/>
    </row>
    <row r="741" spans="3:5" hidden="1" x14ac:dyDescent="0.25">
      <c r="C741" s="92"/>
      <c r="E741" s="93"/>
    </row>
    <row r="742" spans="3:5" hidden="1" x14ac:dyDescent="0.25">
      <c r="C742" s="92"/>
      <c r="E742" s="93"/>
    </row>
    <row r="743" spans="3:5" hidden="1" x14ac:dyDescent="0.25">
      <c r="C743" s="92"/>
      <c r="E743" s="93"/>
    </row>
    <row r="744" spans="3:5" hidden="1" x14ac:dyDescent="0.25">
      <c r="C744" s="92"/>
      <c r="E744" s="93"/>
    </row>
    <row r="745" spans="3:5" hidden="1" x14ac:dyDescent="0.25">
      <c r="C745" s="92"/>
      <c r="E745" s="93"/>
    </row>
    <row r="746" spans="3:5" hidden="1" x14ac:dyDescent="0.25">
      <c r="C746" s="92"/>
      <c r="E746" s="93"/>
    </row>
    <row r="747" spans="3:5" hidden="1" x14ac:dyDescent="0.25">
      <c r="C747" s="92"/>
      <c r="E747" s="93"/>
    </row>
    <row r="748" spans="3:5" hidden="1" x14ac:dyDescent="0.25">
      <c r="C748" s="92"/>
      <c r="E748" s="93"/>
    </row>
    <row r="749" spans="3:5" hidden="1" x14ac:dyDescent="0.25">
      <c r="C749" s="92"/>
      <c r="E749" s="93"/>
    </row>
    <row r="750" spans="3:5" hidden="1" x14ac:dyDescent="0.25">
      <c r="C750" s="92"/>
      <c r="E750" s="93"/>
    </row>
    <row r="751" spans="3:5" hidden="1" x14ac:dyDescent="0.25">
      <c r="C751" s="92"/>
      <c r="E751" s="93"/>
    </row>
    <row r="752" spans="3:5" hidden="1" x14ac:dyDescent="0.25">
      <c r="C752" s="92"/>
      <c r="E752" s="93"/>
    </row>
    <row r="753" spans="3:5" hidden="1" x14ac:dyDescent="0.25">
      <c r="C753" s="92"/>
      <c r="E753" s="93"/>
    </row>
    <row r="754" spans="3:5" hidden="1" x14ac:dyDescent="0.25">
      <c r="C754" s="92"/>
      <c r="E754" s="93"/>
    </row>
    <row r="755" spans="3:5" hidden="1" x14ac:dyDescent="0.25">
      <c r="C755" s="92"/>
      <c r="E755" s="93"/>
    </row>
    <row r="756" spans="3:5" hidden="1" x14ac:dyDescent="0.25">
      <c r="C756" s="92"/>
      <c r="E756" s="93"/>
    </row>
    <row r="757" spans="3:5" hidden="1" x14ac:dyDescent="0.25">
      <c r="C757" s="92"/>
      <c r="E757" s="93"/>
    </row>
    <row r="758" spans="3:5" hidden="1" x14ac:dyDescent="0.25">
      <c r="C758" s="92"/>
      <c r="E758" s="93"/>
    </row>
    <row r="759" spans="3:5" hidden="1" x14ac:dyDescent="0.25">
      <c r="C759" s="92"/>
      <c r="E759" s="93"/>
    </row>
    <row r="760" spans="3:5" hidden="1" x14ac:dyDescent="0.25">
      <c r="C760" s="92"/>
      <c r="E760" s="93"/>
    </row>
    <row r="761" spans="3:5" hidden="1" x14ac:dyDescent="0.25">
      <c r="C761" s="92"/>
      <c r="E761" s="93"/>
    </row>
    <row r="762" spans="3:5" hidden="1" x14ac:dyDescent="0.25">
      <c r="C762" s="92"/>
      <c r="E762" s="93"/>
    </row>
    <row r="763" spans="3:5" hidden="1" x14ac:dyDescent="0.25">
      <c r="C763" s="92"/>
      <c r="E763" s="93"/>
    </row>
    <row r="764" spans="3:5" hidden="1" x14ac:dyDescent="0.25">
      <c r="C764" s="92"/>
      <c r="E764" s="93"/>
    </row>
    <row r="765" spans="3:5" hidden="1" x14ac:dyDescent="0.25">
      <c r="C765" s="92"/>
      <c r="E765" s="93"/>
    </row>
    <row r="766" spans="3:5" hidden="1" x14ac:dyDescent="0.25">
      <c r="C766" s="92"/>
      <c r="E766" s="93"/>
    </row>
    <row r="767" spans="3:5" hidden="1" x14ac:dyDescent="0.25">
      <c r="C767" s="92"/>
      <c r="E767" s="93"/>
    </row>
    <row r="768" spans="3:5" hidden="1" x14ac:dyDescent="0.25">
      <c r="C768" s="92"/>
      <c r="E768" s="93"/>
    </row>
    <row r="769" spans="3:5" hidden="1" x14ac:dyDescent="0.25">
      <c r="C769" s="92"/>
      <c r="E769" s="93"/>
    </row>
    <row r="770" spans="3:5" hidden="1" x14ac:dyDescent="0.25">
      <c r="C770" s="92"/>
      <c r="E770" s="93"/>
    </row>
    <row r="771" spans="3:5" hidden="1" x14ac:dyDescent="0.25">
      <c r="C771" s="92"/>
      <c r="E771" s="93"/>
    </row>
    <row r="772" spans="3:5" hidden="1" x14ac:dyDescent="0.25">
      <c r="C772" s="92"/>
      <c r="E772" s="93"/>
    </row>
    <row r="773" spans="3:5" hidden="1" x14ac:dyDescent="0.25">
      <c r="C773" s="92"/>
      <c r="E773" s="93"/>
    </row>
    <row r="774" spans="3:5" hidden="1" x14ac:dyDescent="0.25">
      <c r="C774" s="92"/>
      <c r="E774" s="93"/>
    </row>
    <row r="775" spans="3:5" hidden="1" x14ac:dyDescent="0.25">
      <c r="C775" s="92"/>
      <c r="E775" s="93"/>
    </row>
    <row r="776" spans="3:5" hidden="1" x14ac:dyDescent="0.25">
      <c r="C776" s="92"/>
      <c r="E776" s="93"/>
    </row>
    <row r="777" spans="3:5" hidden="1" x14ac:dyDescent="0.25">
      <c r="C777" s="92"/>
      <c r="E777" s="93"/>
    </row>
    <row r="778" spans="3:5" hidden="1" x14ac:dyDescent="0.25">
      <c r="C778" s="92"/>
      <c r="E778" s="93"/>
    </row>
    <row r="779" spans="3:5" hidden="1" x14ac:dyDescent="0.25">
      <c r="C779" s="92"/>
      <c r="E779" s="93"/>
    </row>
    <row r="780" spans="3:5" hidden="1" x14ac:dyDescent="0.25">
      <c r="C780" s="92"/>
      <c r="E780" s="93"/>
    </row>
    <row r="781" spans="3:5" hidden="1" x14ac:dyDescent="0.25">
      <c r="C781" s="92"/>
      <c r="E781" s="93"/>
    </row>
    <row r="782" spans="3:5" hidden="1" x14ac:dyDescent="0.25">
      <c r="C782" s="92"/>
      <c r="E782" s="93"/>
    </row>
    <row r="783" spans="3:5" hidden="1" x14ac:dyDescent="0.25">
      <c r="C783" s="92"/>
      <c r="E783" s="93"/>
    </row>
    <row r="784" spans="3:5" hidden="1" x14ac:dyDescent="0.25">
      <c r="C784" s="92"/>
      <c r="E784" s="93"/>
    </row>
    <row r="785" spans="3:5" hidden="1" x14ac:dyDescent="0.25">
      <c r="C785" s="92"/>
      <c r="E785" s="93"/>
    </row>
    <row r="786" spans="3:5" hidden="1" x14ac:dyDescent="0.25">
      <c r="C786" s="92"/>
      <c r="E786" s="93"/>
    </row>
    <row r="787" spans="3:5" hidden="1" x14ac:dyDescent="0.25">
      <c r="C787" s="92"/>
      <c r="E787" s="93"/>
    </row>
    <row r="788" spans="3:5" hidden="1" x14ac:dyDescent="0.25">
      <c r="C788" s="92"/>
      <c r="E788" s="93"/>
    </row>
    <row r="789" spans="3:5" hidden="1" x14ac:dyDescent="0.25">
      <c r="C789" s="92"/>
      <c r="E789" s="93"/>
    </row>
    <row r="790" spans="3:5" hidden="1" x14ac:dyDescent="0.25">
      <c r="C790" s="92"/>
      <c r="E790" s="93"/>
    </row>
    <row r="791" spans="3:5" hidden="1" x14ac:dyDescent="0.25">
      <c r="C791" s="92"/>
      <c r="E791" s="93"/>
    </row>
    <row r="792" spans="3:5" hidden="1" x14ac:dyDescent="0.25">
      <c r="C792" s="92"/>
      <c r="E792" s="93"/>
    </row>
    <row r="793" spans="3:5" hidden="1" x14ac:dyDescent="0.25">
      <c r="C793" s="92"/>
      <c r="E793" s="93"/>
    </row>
    <row r="794" spans="3:5" hidden="1" x14ac:dyDescent="0.25">
      <c r="C794" s="92"/>
      <c r="E794" s="93"/>
    </row>
    <row r="795" spans="3:5" hidden="1" x14ac:dyDescent="0.25">
      <c r="C795" s="92"/>
      <c r="E795" s="93"/>
    </row>
    <row r="796" spans="3:5" hidden="1" x14ac:dyDescent="0.25">
      <c r="C796" s="92"/>
      <c r="E796" s="93"/>
    </row>
    <row r="797" spans="3:5" hidden="1" x14ac:dyDescent="0.25">
      <c r="C797" s="92"/>
      <c r="E797" s="93"/>
    </row>
    <row r="798" spans="3:5" hidden="1" x14ac:dyDescent="0.25">
      <c r="C798" s="92"/>
      <c r="E798" s="93"/>
    </row>
    <row r="799" spans="3:5" hidden="1" x14ac:dyDescent="0.25">
      <c r="C799" s="92"/>
      <c r="E799" s="93"/>
    </row>
    <row r="800" spans="3:5" hidden="1" x14ac:dyDescent="0.25">
      <c r="C800" s="92"/>
      <c r="E800" s="93"/>
    </row>
    <row r="801" spans="3:5" hidden="1" x14ac:dyDescent="0.25">
      <c r="C801" s="92"/>
      <c r="E801" s="93"/>
    </row>
    <row r="802" spans="3:5" hidden="1" x14ac:dyDescent="0.25">
      <c r="C802" s="92"/>
      <c r="E802" s="93"/>
    </row>
    <row r="803" spans="3:5" hidden="1" x14ac:dyDescent="0.25">
      <c r="C803" s="92"/>
      <c r="E803" s="93"/>
    </row>
    <row r="804" spans="3:5" hidden="1" x14ac:dyDescent="0.25">
      <c r="C804" s="92"/>
      <c r="E804" s="93"/>
    </row>
    <row r="805" spans="3:5" hidden="1" x14ac:dyDescent="0.25">
      <c r="C805" s="92"/>
      <c r="E805" s="93"/>
    </row>
    <row r="806" spans="3:5" hidden="1" x14ac:dyDescent="0.25">
      <c r="C806" s="92"/>
      <c r="E806" s="93"/>
    </row>
    <row r="807" spans="3:5" hidden="1" x14ac:dyDescent="0.25">
      <c r="C807" s="92"/>
      <c r="E807" s="93"/>
    </row>
    <row r="808" spans="3:5" hidden="1" x14ac:dyDescent="0.25">
      <c r="C808" s="92"/>
      <c r="E808" s="93"/>
    </row>
    <row r="809" spans="3:5" hidden="1" x14ac:dyDescent="0.25">
      <c r="C809" s="92"/>
      <c r="E809" s="93"/>
    </row>
    <row r="810" spans="3:5" hidden="1" x14ac:dyDescent="0.25">
      <c r="C810" s="92"/>
      <c r="E810" s="93"/>
    </row>
    <row r="811" spans="3:5" hidden="1" x14ac:dyDescent="0.25">
      <c r="C811" s="92"/>
      <c r="E811" s="93"/>
    </row>
    <row r="812" spans="3:5" hidden="1" x14ac:dyDescent="0.25">
      <c r="C812" s="92"/>
      <c r="E812" s="93"/>
    </row>
    <row r="813" spans="3:5" hidden="1" x14ac:dyDescent="0.25">
      <c r="C813" s="92"/>
      <c r="E813" s="93"/>
    </row>
    <row r="814" spans="3:5" hidden="1" x14ac:dyDescent="0.25">
      <c r="C814" s="92"/>
      <c r="E814" s="93"/>
    </row>
    <row r="815" spans="3:5" hidden="1" x14ac:dyDescent="0.25">
      <c r="C815" s="92"/>
      <c r="E815" s="93"/>
    </row>
    <row r="816" spans="3:5" hidden="1" x14ac:dyDescent="0.25">
      <c r="C816" s="92"/>
      <c r="E816" s="93"/>
    </row>
    <row r="817" spans="3:5" hidden="1" x14ac:dyDescent="0.25">
      <c r="C817" s="92"/>
      <c r="E817" s="93"/>
    </row>
    <row r="818" spans="3:5" hidden="1" x14ac:dyDescent="0.25">
      <c r="C818" s="92"/>
      <c r="E818" s="93"/>
    </row>
    <row r="819" spans="3:5" hidden="1" x14ac:dyDescent="0.25">
      <c r="C819" s="92"/>
      <c r="E819" s="93"/>
    </row>
    <row r="820" spans="3:5" hidden="1" x14ac:dyDescent="0.25">
      <c r="C820" s="92"/>
      <c r="E820" s="93"/>
    </row>
    <row r="821" spans="3:5" hidden="1" x14ac:dyDescent="0.25">
      <c r="C821" s="92"/>
      <c r="E821" s="93"/>
    </row>
    <row r="822" spans="3:5" hidden="1" x14ac:dyDescent="0.25">
      <c r="C822" s="92"/>
      <c r="E822" s="93"/>
    </row>
    <row r="823" spans="3:5" hidden="1" x14ac:dyDescent="0.25">
      <c r="C823" s="92"/>
      <c r="E823" s="93"/>
    </row>
    <row r="824" spans="3:5" hidden="1" x14ac:dyDescent="0.25">
      <c r="C824" s="92"/>
      <c r="E824" s="93"/>
    </row>
    <row r="825" spans="3:5" hidden="1" x14ac:dyDescent="0.25">
      <c r="C825" s="92"/>
      <c r="E825" s="93"/>
    </row>
    <row r="826" spans="3:5" hidden="1" x14ac:dyDescent="0.25">
      <c r="C826" s="92"/>
      <c r="E826" s="93"/>
    </row>
    <row r="827" spans="3:5" hidden="1" x14ac:dyDescent="0.25">
      <c r="C827" s="92"/>
      <c r="E827" s="93"/>
    </row>
    <row r="828" spans="3:5" hidden="1" x14ac:dyDescent="0.25">
      <c r="C828" s="92"/>
      <c r="E828" s="93"/>
    </row>
    <row r="829" spans="3:5" hidden="1" x14ac:dyDescent="0.25">
      <c r="C829" s="92"/>
      <c r="E829" s="93"/>
    </row>
    <row r="830" spans="3:5" hidden="1" x14ac:dyDescent="0.25">
      <c r="C830" s="92"/>
      <c r="E830" s="93"/>
    </row>
    <row r="831" spans="3:5" hidden="1" x14ac:dyDescent="0.25">
      <c r="C831" s="92"/>
      <c r="E831" s="93"/>
    </row>
    <row r="832" spans="3:5" hidden="1" x14ac:dyDescent="0.25">
      <c r="C832" s="92"/>
      <c r="E832" s="93"/>
    </row>
    <row r="833" spans="3:5" hidden="1" x14ac:dyDescent="0.25">
      <c r="C833" s="92"/>
      <c r="E833" s="93"/>
    </row>
    <row r="834" spans="3:5" hidden="1" x14ac:dyDescent="0.25">
      <c r="C834" s="92"/>
      <c r="E834" s="93"/>
    </row>
    <row r="835" spans="3:5" hidden="1" x14ac:dyDescent="0.25">
      <c r="C835" s="92"/>
      <c r="E835" s="93"/>
    </row>
    <row r="836" spans="3:5" hidden="1" x14ac:dyDescent="0.25">
      <c r="C836" s="92"/>
      <c r="E836" s="93"/>
    </row>
    <row r="837" spans="3:5" hidden="1" x14ac:dyDescent="0.25">
      <c r="C837" s="92"/>
      <c r="E837" s="93"/>
    </row>
    <row r="838" spans="3:5" hidden="1" x14ac:dyDescent="0.25">
      <c r="C838" s="92"/>
      <c r="E838" s="93"/>
    </row>
    <row r="839" spans="3:5" hidden="1" x14ac:dyDescent="0.25">
      <c r="C839" s="92"/>
      <c r="E839" s="93"/>
    </row>
    <row r="840" spans="3:5" hidden="1" x14ac:dyDescent="0.25">
      <c r="C840" s="92"/>
      <c r="E840" s="93"/>
    </row>
    <row r="841" spans="3:5" hidden="1" x14ac:dyDescent="0.25">
      <c r="C841" s="92"/>
      <c r="E841" s="93"/>
    </row>
    <row r="842" spans="3:5" hidden="1" x14ac:dyDescent="0.25">
      <c r="C842" s="92"/>
      <c r="E842" s="93"/>
    </row>
    <row r="843" spans="3:5" hidden="1" x14ac:dyDescent="0.25">
      <c r="C843" s="92"/>
      <c r="E843" s="93"/>
    </row>
    <row r="844" spans="3:5" hidden="1" x14ac:dyDescent="0.25">
      <c r="C844" s="92"/>
      <c r="E844" s="93"/>
    </row>
    <row r="845" spans="3:5" hidden="1" x14ac:dyDescent="0.25">
      <c r="C845" s="92"/>
      <c r="E845" s="93"/>
    </row>
    <row r="846" spans="3:5" hidden="1" x14ac:dyDescent="0.25">
      <c r="C846" s="92"/>
      <c r="E846" s="93"/>
    </row>
    <row r="847" spans="3:5" hidden="1" x14ac:dyDescent="0.25">
      <c r="C847" s="92"/>
      <c r="E847" s="93"/>
    </row>
    <row r="848" spans="3:5" hidden="1" x14ac:dyDescent="0.25">
      <c r="C848" s="92"/>
      <c r="E848" s="93"/>
    </row>
    <row r="849" spans="3:5" hidden="1" x14ac:dyDescent="0.25">
      <c r="C849" s="92"/>
      <c r="E849" s="93"/>
    </row>
    <row r="850" spans="3:5" hidden="1" x14ac:dyDescent="0.25">
      <c r="C850" s="92"/>
      <c r="E850" s="93"/>
    </row>
    <row r="851" spans="3:5" hidden="1" x14ac:dyDescent="0.25">
      <c r="C851" s="92"/>
      <c r="E851" s="93"/>
    </row>
    <row r="852" spans="3:5" hidden="1" x14ac:dyDescent="0.25">
      <c r="C852" s="92"/>
      <c r="E852" s="93"/>
    </row>
    <row r="853" spans="3:5" hidden="1" x14ac:dyDescent="0.25">
      <c r="C853" s="92"/>
      <c r="E853" s="93"/>
    </row>
    <row r="854" spans="3:5" hidden="1" x14ac:dyDescent="0.25">
      <c r="C854" s="92"/>
      <c r="E854" s="93"/>
    </row>
    <row r="855" spans="3:5" hidden="1" x14ac:dyDescent="0.25">
      <c r="C855" s="92"/>
      <c r="E855" s="93"/>
    </row>
    <row r="856" spans="3:5" hidden="1" x14ac:dyDescent="0.25">
      <c r="C856" s="92"/>
      <c r="E856" s="93"/>
    </row>
    <row r="857" spans="3:5" hidden="1" x14ac:dyDescent="0.25">
      <c r="C857" s="92"/>
      <c r="E857" s="93"/>
    </row>
    <row r="858" spans="3:5" hidden="1" x14ac:dyDescent="0.25">
      <c r="C858" s="92"/>
      <c r="E858" s="93"/>
    </row>
    <row r="859" spans="3:5" hidden="1" x14ac:dyDescent="0.25">
      <c r="C859" s="92"/>
      <c r="E859" s="93"/>
    </row>
    <row r="860" spans="3:5" hidden="1" x14ac:dyDescent="0.25">
      <c r="C860" s="92"/>
      <c r="E860" s="93"/>
    </row>
    <row r="861" spans="3:5" hidden="1" x14ac:dyDescent="0.25">
      <c r="C861" s="92"/>
      <c r="E861" s="93"/>
    </row>
    <row r="862" spans="3:5" hidden="1" x14ac:dyDescent="0.25">
      <c r="C862" s="92"/>
      <c r="E862" s="93"/>
    </row>
    <row r="863" spans="3:5" hidden="1" x14ac:dyDescent="0.25">
      <c r="C863" s="92"/>
      <c r="E863" s="93"/>
    </row>
    <row r="864" spans="3:5" hidden="1" x14ac:dyDescent="0.25">
      <c r="C864" s="92"/>
      <c r="E864" s="93"/>
    </row>
    <row r="865" spans="3:5" hidden="1" x14ac:dyDescent="0.25">
      <c r="C865" s="92"/>
      <c r="E865" s="93"/>
    </row>
    <row r="866" spans="3:5" hidden="1" x14ac:dyDescent="0.25">
      <c r="C866" s="92"/>
      <c r="E866" s="93"/>
    </row>
    <row r="867" spans="3:5" hidden="1" x14ac:dyDescent="0.25">
      <c r="C867" s="92"/>
      <c r="E867" s="93"/>
    </row>
    <row r="868" spans="3:5" hidden="1" x14ac:dyDescent="0.25">
      <c r="C868" s="92"/>
      <c r="E868" s="93"/>
    </row>
    <row r="869" spans="3:5" hidden="1" x14ac:dyDescent="0.25">
      <c r="C869" s="92"/>
      <c r="E869" s="93"/>
    </row>
    <row r="870" spans="3:5" hidden="1" x14ac:dyDescent="0.25">
      <c r="C870" s="92"/>
      <c r="E870" s="93"/>
    </row>
    <row r="871" spans="3:5" hidden="1" x14ac:dyDescent="0.25">
      <c r="C871" s="92"/>
      <c r="E871" s="93"/>
    </row>
    <row r="872" spans="3:5" hidden="1" x14ac:dyDescent="0.25">
      <c r="C872" s="92"/>
      <c r="E872" s="93"/>
    </row>
    <row r="873" spans="3:5" hidden="1" x14ac:dyDescent="0.25">
      <c r="C873" s="92"/>
      <c r="E873" s="93"/>
    </row>
    <row r="874" spans="3:5" hidden="1" x14ac:dyDescent="0.25">
      <c r="C874" s="92"/>
      <c r="E874" s="93"/>
    </row>
    <row r="875" spans="3:5" hidden="1" x14ac:dyDescent="0.25">
      <c r="C875" s="92"/>
      <c r="E875" s="93"/>
    </row>
    <row r="876" spans="3:5" hidden="1" x14ac:dyDescent="0.25">
      <c r="C876" s="92"/>
      <c r="E876" s="93"/>
    </row>
    <row r="877" spans="3:5" hidden="1" x14ac:dyDescent="0.25">
      <c r="C877" s="92"/>
      <c r="E877" s="93"/>
    </row>
    <row r="878" spans="3:5" hidden="1" x14ac:dyDescent="0.25">
      <c r="C878" s="92"/>
      <c r="E878" s="93"/>
    </row>
    <row r="879" spans="3:5" hidden="1" x14ac:dyDescent="0.25">
      <c r="C879" s="92"/>
      <c r="E879" s="93"/>
    </row>
    <row r="880" spans="3:5" hidden="1" x14ac:dyDescent="0.25">
      <c r="C880" s="92"/>
      <c r="E880" s="93"/>
    </row>
    <row r="881" spans="3:5" hidden="1" x14ac:dyDescent="0.25">
      <c r="C881" s="92"/>
      <c r="E881" s="93"/>
    </row>
    <row r="882" spans="3:5" hidden="1" x14ac:dyDescent="0.25">
      <c r="C882" s="92"/>
      <c r="E882" s="93"/>
    </row>
    <row r="883" spans="3:5" hidden="1" x14ac:dyDescent="0.25">
      <c r="C883" s="92"/>
      <c r="E883" s="93"/>
    </row>
    <row r="884" spans="3:5" hidden="1" x14ac:dyDescent="0.25">
      <c r="C884" s="92"/>
      <c r="E884" s="93"/>
    </row>
    <row r="885" spans="3:5" hidden="1" x14ac:dyDescent="0.25">
      <c r="C885" s="92"/>
      <c r="E885" s="93"/>
    </row>
    <row r="886" spans="3:5" hidden="1" x14ac:dyDescent="0.25">
      <c r="C886" s="92"/>
      <c r="E886" s="93"/>
    </row>
    <row r="887" spans="3:5" hidden="1" x14ac:dyDescent="0.25">
      <c r="C887" s="92"/>
      <c r="E887" s="93"/>
    </row>
    <row r="888" spans="3:5" hidden="1" x14ac:dyDescent="0.25">
      <c r="C888" s="92"/>
      <c r="E888" s="93"/>
    </row>
    <row r="889" spans="3:5" hidden="1" x14ac:dyDescent="0.25">
      <c r="C889" s="92"/>
      <c r="E889" s="93"/>
    </row>
    <row r="890" spans="3:5" hidden="1" x14ac:dyDescent="0.25">
      <c r="C890" s="92"/>
      <c r="E890" s="93"/>
    </row>
    <row r="891" spans="3:5" hidden="1" x14ac:dyDescent="0.25">
      <c r="C891" s="92"/>
      <c r="E891" s="93"/>
    </row>
    <row r="892" spans="3:5" hidden="1" x14ac:dyDescent="0.25">
      <c r="C892" s="92"/>
      <c r="E892" s="93"/>
    </row>
    <row r="893" spans="3:5" hidden="1" x14ac:dyDescent="0.25">
      <c r="C893" s="92"/>
      <c r="E893" s="93"/>
    </row>
    <row r="894" spans="3:5" hidden="1" x14ac:dyDescent="0.25">
      <c r="C894" s="92"/>
      <c r="E894" s="93"/>
    </row>
    <row r="895" spans="3:5" hidden="1" x14ac:dyDescent="0.25">
      <c r="C895" s="92"/>
      <c r="E895" s="93"/>
    </row>
    <row r="896" spans="3:5" hidden="1" x14ac:dyDescent="0.25">
      <c r="C896" s="92"/>
      <c r="E896" s="93"/>
    </row>
    <row r="897" spans="3:5" hidden="1" x14ac:dyDescent="0.25">
      <c r="C897" s="92"/>
      <c r="E897" s="93"/>
    </row>
    <row r="898" spans="3:5" hidden="1" x14ac:dyDescent="0.25">
      <c r="C898" s="92"/>
      <c r="E898" s="93"/>
    </row>
    <row r="899" spans="3:5" hidden="1" x14ac:dyDescent="0.25">
      <c r="C899" s="92"/>
      <c r="E899" s="93"/>
    </row>
    <row r="900" spans="3:5" hidden="1" x14ac:dyDescent="0.25">
      <c r="C900" s="92"/>
      <c r="E900" s="93"/>
    </row>
    <row r="901" spans="3:5" hidden="1" x14ac:dyDescent="0.25">
      <c r="C901" s="92"/>
      <c r="E901" s="93"/>
    </row>
    <row r="902" spans="3:5" hidden="1" x14ac:dyDescent="0.25">
      <c r="C902" s="92"/>
      <c r="E902" s="93"/>
    </row>
    <row r="903" spans="3:5" hidden="1" x14ac:dyDescent="0.25">
      <c r="C903" s="92"/>
      <c r="E903" s="93"/>
    </row>
    <row r="904" spans="3:5" hidden="1" x14ac:dyDescent="0.25">
      <c r="C904" s="92"/>
      <c r="E904" s="93"/>
    </row>
    <row r="905" spans="3:5" hidden="1" x14ac:dyDescent="0.25">
      <c r="C905" s="92"/>
      <c r="E905" s="93"/>
    </row>
    <row r="906" spans="3:5" hidden="1" x14ac:dyDescent="0.25">
      <c r="C906" s="92"/>
      <c r="E906" s="93"/>
    </row>
    <row r="907" spans="3:5" hidden="1" x14ac:dyDescent="0.25">
      <c r="C907" s="92"/>
      <c r="E907" s="93"/>
    </row>
    <row r="908" spans="3:5" hidden="1" x14ac:dyDescent="0.25">
      <c r="C908" s="92"/>
      <c r="E908" s="93"/>
    </row>
    <row r="909" spans="3:5" hidden="1" x14ac:dyDescent="0.25">
      <c r="C909" s="92"/>
      <c r="E909" s="93"/>
    </row>
    <row r="910" spans="3:5" hidden="1" x14ac:dyDescent="0.25">
      <c r="C910" s="92"/>
      <c r="E910" s="93"/>
    </row>
    <row r="911" spans="3:5" hidden="1" x14ac:dyDescent="0.25">
      <c r="C911" s="92"/>
      <c r="E911" s="93"/>
    </row>
    <row r="912" spans="3:5" hidden="1" x14ac:dyDescent="0.25">
      <c r="C912" s="92"/>
      <c r="E912" s="93"/>
    </row>
    <row r="913" spans="3:5" hidden="1" x14ac:dyDescent="0.25">
      <c r="C913" s="92"/>
      <c r="E913" s="93"/>
    </row>
    <row r="914" spans="3:5" hidden="1" x14ac:dyDescent="0.25">
      <c r="C914" s="92"/>
      <c r="E914" s="93"/>
    </row>
    <row r="915" spans="3:5" hidden="1" x14ac:dyDescent="0.25">
      <c r="C915" s="92"/>
      <c r="E915" s="93"/>
    </row>
    <row r="916" spans="3:5" hidden="1" x14ac:dyDescent="0.25">
      <c r="C916" s="92"/>
      <c r="E916" s="93"/>
    </row>
    <row r="917" spans="3:5" hidden="1" x14ac:dyDescent="0.25">
      <c r="C917" s="92"/>
      <c r="E917" s="93"/>
    </row>
    <row r="918" spans="3:5" hidden="1" x14ac:dyDescent="0.25">
      <c r="C918" s="92"/>
      <c r="E918" s="93"/>
    </row>
    <row r="919" spans="3:5" hidden="1" x14ac:dyDescent="0.25">
      <c r="C919" s="92"/>
      <c r="E919" s="93"/>
    </row>
    <row r="920" spans="3:5" hidden="1" x14ac:dyDescent="0.25">
      <c r="C920" s="92"/>
      <c r="E920" s="93"/>
    </row>
    <row r="921" spans="3:5" hidden="1" x14ac:dyDescent="0.25">
      <c r="C921" s="92"/>
      <c r="E921" s="93"/>
    </row>
    <row r="922" spans="3:5" hidden="1" x14ac:dyDescent="0.25">
      <c r="C922" s="92"/>
      <c r="E922" s="93"/>
    </row>
    <row r="923" spans="3:5" hidden="1" x14ac:dyDescent="0.25">
      <c r="C923" s="92"/>
      <c r="E923" s="93"/>
    </row>
    <row r="924" spans="3:5" hidden="1" x14ac:dyDescent="0.25">
      <c r="C924" s="92"/>
      <c r="E924" s="93"/>
    </row>
    <row r="925" spans="3:5" hidden="1" x14ac:dyDescent="0.25">
      <c r="C925" s="92"/>
      <c r="E925" s="93"/>
    </row>
    <row r="926" spans="3:5" hidden="1" x14ac:dyDescent="0.25">
      <c r="C926" s="92"/>
      <c r="E926" s="93"/>
    </row>
    <row r="927" spans="3:5" hidden="1" x14ac:dyDescent="0.25">
      <c r="C927" s="92"/>
      <c r="E927" s="93"/>
    </row>
    <row r="928" spans="3:5" hidden="1" x14ac:dyDescent="0.25">
      <c r="C928" s="92"/>
      <c r="E928" s="93"/>
    </row>
    <row r="929" spans="3:5" hidden="1" x14ac:dyDescent="0.25">
      <c r="C929" s="92"/>
      <c r="E929" s="93"/>
    </row>
    <row r="930" spans="3:5" hidden="1" x14ac:dyDescent="0.25">
      <c r="C930" s="92"/>
      <c r="E930" s="93"/>
    </row>
    <row r="931" spans="3:5" hidden="1" x14ac:dyDescent="0.25">
      <c r="C931" s="92"/>
      <c r="E931" s="93"/>
    </row>
    <row r="932" spans="3:5" hidden="1" x14ac:dyDescent="0.25">
      <c r="C932" s="92"/>
      <c r="E932" s="93"/>
    </row>
    <row r="933" spans="3:5" hidden="1" x14ac:dyDescent="0.25">
      <c r="C933" s="92"/>
      <c r="E933" s="93"/>
    </row>
    <row r="934" spans="3:5" hidden="1" x14ac:dyDescent="0.25">
      <c r="C934" s="92"/>
      <c r="E934" s="93"/>
    </row>
    <row r="935" spans="3:5" hidden="1" x14ac:dyDescent="0.25">
      <c r="C935" s="92"/>
      <c r="E935" s="93"/>
    </row>
    <row r="936" spans="3:5" hidden="1" x14ac:dyDescent="0.25">
      <c r="C936" s="92"/>
      <c r="E936" s="93"/>
    </row>
    <row r="937" spans="3:5" hidden="1" x14ac:dyDescent="0.25">
      <c r="C937" s="92"/>
      <c r="E937" s="93"/>
    </row>
    <row r="938" spans="3:5" hidden="1" x14ac:dyDescent="0.25">
      <c r="C938" s="92"/>
      <c r="E938" s="93"/>
    </row>
    <row r="939" spans="3:5" hidden="1" x14ac:dyDescent="0.25">
      <c r="C939" s="92"/>
      <c r="E939" s="93"/>
    </row>
    <row r="940" spans="3:5" hidden="1" x14ac:dyDescent="0.25">
      <c r="C940" s="92"/>
      <c r="E940" s="93"/>
    </row>
    <row r="941" spans="3:5" hidden="1" x14ac:dyDescent="0.25">
      <c r="C941" s="92"/>
      <c r="E941" s="93"/>
    </row>
    <row r="942" spans="3:5" hidden="1" x14ac:dyDescent="0.25">
      <c r="C942" s="92"/>
      <c r="E942" s="93"/>
    </row>
    <row r="943" spans="3:5" hidden="1" x14ac:dyDescent="0.25">
      <c r="C943" s="92"/>
      <c r="E943" s="93"/>
    </row>
    <row r="944" spans="3:5" hidden="1" x14ac:dyDescent="0.25">
      <c r="C944" s="92"/>
      <c r="E944" s="93"/>
    </row>
    <row r="945" spans="3:5" hidden="1" x14ac:dyDescent="0.25">
      <c r="C945" s="92"/>
      <c r="E945" s="93"/>
    </row>
    <row r="946" spans="3:5" hidden="1" x14ac:dyDescent="0.25">
      <c r="C946" s="92"/>
      <c r="E946" s="93"/>
    </row>
    <row r="947" spans="3:5" hidden="1" x14ac:dyDescent="0.25">
      <c r="C947" s="92"/>
      <c r="E947" s="93"/>
    </row>
    <row r="948" spans="3:5" hidden="1" x14ac:dyDescent="0.25">
      <c r="C948" s="92"/>
      <c r="E948" s="93"/>
    </row>
    <row r="949" spans="3:5" hidden="1" x14ac:dyDescent="0.25">
      <c r="C949" s="92"/>
      <c r="E949" s="93"/>
    </row>
    <row r="950" spans="3:5" hidden="1" x14ac:dyDescent="0.25">
      <c r="C950" s="92"/>
      <c r="E950" s="93"/>
    </row>
    <row r="951" spans="3:5" hidden="1" x14ac:dyDescent="0.25">
      <c r="C951" s="92"/>
      <c r="E951" s="93"/>
    </row>
    <row r="952" spans="3:5" hidden="1" x14ac:dyDescent="0.25">
      <c r="C952" s="92"/>
      <c r="E952" s="93"/>
    </row>
    <row r="953" spans="3:5" hidden="1" x14ac:dyDescent="0.25">
      <c r="C953" s="92"/>
      <c r="E953" s="93"/>
    </row>
    <row r="954" spans="3:5" hidden="1" x14ac:dyDescent="0.25">
      <c r="C954" s="92"/>
      <c r="E954" s="93"/>
    </row>
    <row r="955" spans="3:5" hidden="1" x14ac:dyDescent="0.25">
      <c r="C955" s="92"/>
      <c r="E955" s="93"/>
    </row>
    <row r="956" spans="3:5" hidden="1" x14ac:dyDescent="0.25">
      <c r="C956" s="92"/>
      <c r="E956" s="93"/>
    </row>
    <row r="957" spans="3:5" hidden="1" x14ac:dyDescent="0.25">
      <c r="C957" s="92"/>
      <c r="E957" s="93"/>
    </row>
    <row r="958" spans="3:5" hidden="1" x14ac:dyDescent="0.25">
      <c r="C958" s="92"/>
      <c r="E958" s="93"/>
    </row>
    <row r="959" spans="3:5" hidden="1" x14ac:dyDescent="0.25">
      <c r="C959" s="92"/>
      <c r="E959" s="93"/>
    </row>
    <row r="960" spans="3:5" hidden="1" x14ac:dyDescent="0.25">
      <c r="C960" s="92"/>
      <c r="E960" s="93"/>
    </row>
    <row r="961" spans="3:5" hidden="1" x14ac:dyDescent="0.25">
      <c r="C961" s="92"/>
      <c r="E961" s="93"/>
    </row>
    <row r="962" spans="3:5" hidden="1" x14ac:dyDescent="0.25">
      <c r="C962" s="92"/>
      <c r="E962" s="93"/>
    </row>
    <row r="963" spans="3:5" hidden="1" x14ac:dyDescent="0.25">
      <c r="C963" s="92"/>
      <c r="E963" s="93"/>
    </row>
    <row r="964" spans="3:5" hidden="1" x14ac:dyDescent="0.25">
      <c r="C964" s="92"/>
      <c r="E964" s="93"/>
    </row>
    <row r="965" spans="3:5" hidden="1" x14ac:dyDescent="0.25">
      <c r="C965" s="92"/>
      <c r="E965" s="93"/>
    </row>
    <row r="966" spans="3:5" hidden="1" x14ac:dyDescent="0.25">
      <c r="C966" s="92"/>
      <c r="E966" s="93"/>
    </row>
    <row r="967" spans="3:5" hidden="1" x14ac:dyDescent="0.25">
      <c r="C967" s="92"/>
      <c r="E967" s="93"/>
    </row>
    <row r="968" spans="3:5" hidden="1" x14ac:dyDescent="0.25">
      <c r="C968" s="92"/>
      <c r="E968" s="93"/>
    </row>
    <row r="969" spans="3:5" hidden="1" x14ac:dyDescent="0.25">
      <c r="C969" s="92"/>
      <c r="E969" s="93"/>
    </row>
    <row r="970" spans="3:5" hidden="1" x14ac:dyDescent="0.25">
      <c r="C970" s="92"/>
      <c r="E970" s="93"/>
    </row>
    <row r="971" spans="3:5" hidden="1" x14ac:dyDescent="0.25">
      <c r="C971" s="92"/>
      <c r="E971" s="93"/>
    </row>
    <row r="972" spans="3:5" hidden="1" x14ac:dyDescent="0.25">
      <c r="C972" s="92"/>
      <c r="E972" s="93"/>
    </row>
    <row r="973" spans="3:5" hidden="1" x14ac:dyDescent="0.25">
      <c r="C973" s="92"/>
      <c r="E973" s="93"/>
    </row>
    <row r="974" spans="3:5" hidden="1" x14ac:dyDescent="0.25">
      <c r="C974" s="92"/>
      <c r="E974" s="93"/>
    </row>
    <row r="975" spans="3:5" hidden="1" x14ac:dyDescent="0.25">
      <c r="C975" s="92"/>
      <c r="E975" s="93"/>
    </row>
    <row r="976" spans="3:5" hidden="1" x14ac:dyDescent="0.25">
      <c r="C976" s="92"/>
      <c r="E976" s="93"/>
    </row>
    <row r="977" spans="3:5" hidden="1" x14ac:dyDescent="0.25">
      <c r="C977" s="92"/>
      <c r="E977" s="93"/>
    </row>
    <row r="978" spans="3:5" hidden="1" x14ac:dyDescent="0.25">
      <c r="C978" s="92"/>
      <c r="E978" s="93"/>
    </row>
    <row r="979" spans="3:5" hidden="1" x14ac:dyDescent="0.25">
      <c r="C979" s="92"/>
      <c r="E979" s="93"/>
    </row>
    <row r="980" spans="3:5" hidden="1" x14ac:dyDescent="0.25">
      <c r="C980" s="92"/>
      <c r="E980" s="93"/>
    </row>
    <row r="981" spans="3:5" hidden="1" x14ac:dyDescent="0.25">
      <c r="C981" s="92"/>
      <c r="E981" s="93"/>
    </row>
    <row r="982" spans="3:5" hidden="1" x14ac:dyDescent="0.25">
      <c r="C982" s="92"/>
      <c r="E982" s="93"/>
    </row>
    <row r="983" spans="3:5" hidden="1" x14ac:dyDescent="0.25">
      <c r="C983" s="92"/>
      <c r="E983" s="93"/>
    </row>
    <row r="984" spans="3:5" hidden="1" x14ac:dyDescent="0.25">
      <c r="C984" s="92"/>
      <c r="E984" s="93"/>
    </row>
    <row r="985" spans="3:5" hidden="1" x14ac:dyDescent="0.25">
      <c r="C985" s="92"/>
      <c r="E985" s="93"/>
    </row>
    <row r="986" spans="3:5" hidden="1" x14ac:dyDescent="0.25">
      <c r="C986" s="92"/>
      <c r="E986" s="93"/>
    </row>
    <row r="987" spans="3:5" hidden="1" x14ac:dyDescent="0.25">
      <c r="C987" s="92"/>
      <c r="E987" s="93"/>
    </row>
    <row r="988" spans="3:5" hidden="1" x14ac:dyDescent="0.25">
      <c r="C988" s="92"/>
      <c r="E988" s="93"/>
    </row>
    <row r="989" spans="3:5" hidden="1" x14ac:dyDescent="0.25">
      <c r="C989" s="92"/>
      <c r="E989" s="93"/>
    </row>
    <row r="990" spans="3:5" hidden="1" x14ac:dyDescent="0.25">
      <c r="C990" s="92"/>
      <c r="E990" s="93"/>
    </row>
    <row r="991" spans="3:5" hidden="1" x14ac:dyDescent="0.25">
      <c r="C991" s="92"/>
      <c r="E991" s="93"/>
    </row>
    <row r="992" spans="3:5" hidden="1" x14ac:dyDescent="0.25">
      <c r="C992" s="92"/>
      <c r="E992" s="93"/>
    </row>
    <row r="993" spans="3:5" hidden="1" x14ac:dyDescent="0.25">
      <c r="C993" s="92"/>
      <c r="E993" s="93"/>
    </row>
    <row r="994" spans="3:5" hidden="1" x14ac:dyDescent="0.25">
      <c r="C994" s="92"/>
      <c r="E994" s="93"/>
    </row>
    <row r="995" spans="3:5" hidden="1" x14ac:dyDescent="0.25">
      <c r="C995" s="92"/>
      <c r="E995" s="93"/>
    </row>
    <row r="996" spans="3:5" hidden="1" x14ac:dyDescent="0.25">
      <c r="C996" s="92"/>
      <c r="E996" s="93"/>
    </row>
    <row r="997" spans="3:5" hidden="1" x14ac:dyDescent="0.25">
      <c r="C997" s="92"/>
      <c r="E997" s="93"/>
    </row>
    <row r="998" spans="3:5" hidden="1" x14ac:dyDescent="0.25">
      <c r="C998" s="92"/>
      <c r="E998" s="93"/>
    </row>
    <row r="999" spans="3:5" hidden="1" x14ac:dyDescent="0.25">
      <c r="C999" s="92"/>
      <c r="E999" s="93"/>
    </row>
    <row r="1000" spans="3:5" hidden="1" x14ac:dyDescent="0.25">
      <c r="C1000" s="92"/>
      <c r="E1000" s="93"/>
    </row>
    <row r="1001" spans="3:5" hidden="1" x14ac:dyDescent="0.25">
      <c r="C1001" s="92"/>
      <c r="E1001" s="93"/>
    </row>
    <row r="1002" spans="3:5" hidden="1" x14ac:dyDescent="0.25">
      <c r="C1002" s="92"/>
      <c r="E1002" s="93"/>
    </row>
    <row r="1003" spans="3:5" hidden="1" x14ac:dyDescent="0.25">
      <c r="C1003" s="92"/>
      <c r="E1003" s="93"/>
    </row>
    <row r="1004" spans="3:5" hidden="1" x14ac:dyDescent="0.25">
      <c r="C1004" s="92"/>
      <c r="E1004" s="93"/>
    </row>
    <row r="1005" spans="3:5" hidden="1" x14ac:dyDescent="0.25">
      <c r="C1005" s="92"/>
      <c r="E1005" s="93"/>
    </row>
    <row r="1006" spans="3:5" hidden="1" x14ac:dyDescent="0.25">
      <c r="C1006" s="92"/>
      <c r="E1006" s="93"/>
    </row>
    <row r="1007" spans="3:5" hidden="1" x14ac:dyDescent="0.25">
      <c r="C1007" s="92"/>
      <c r="E1007" s="93"/>
    </row>
    <row r="1008" spans="3:5" hidden="1" x14ac:dyDescent="0.25">
      <c r="C1008" s="92"/>
      <c r="E1008" s="93"/>
    </row>
    <row r="1009" spans="3:5" hidden="1" x14ac:dyDescent="0.25">
      <c r="C1009" s="92"/>
      <c r="E1009" s="93"/>
    </row>
    <row r="1010" spans="3:5" hidden="1" x14ac:dyDescent="0.25">
      <c r="C1010" s="92"/>
      <c r="E1010" s="93"/>
    </row>
    <row r="1011" spans="3:5" hidden="1" x14ac:dyDescent="0.25">
      <c r="C1011" s="92"/>
      <c r="E1011" s="93"/>
    </row>
    <row r="1012" spans="3:5" hidden="1" x14ac:dyDescent="0.25">
      <c r="C1012" s="92"/>
      <c r="E1012" s="93"/>
    </row>
    <row r="1013" spans="3:5" hidden="1" x14ac:dyDescent="0.25">
      <c r="C1013" s="92"/>
      <c r="E1013" s="93"/>
    </row>
    <row r="1014" spans="3:5" hidden="1" x14ac:dyDescent="0.25">
      <c r="C1014" s="92"/>
      <c r="E1014" s="93"/>
    </row>
    <row r="1015" spans="3:5" hidden="1" x14ac:dyDescent="0.25">
      <c r="C1015" s="92"/>
      <c r="E1015" s="93"/>
    </row>
    <row r="1016" spans="3:5" hidden="1" x14ac:dyDescent="0.25">
      <c r="C1016" s="92"/>
      <c r="E1016" s="93"/>
    </row>
    <row r="1017" spans="3:5" hidden="1" x14ac:dyDescent="0.25">
      <c r="C1017" s="92"/>
      <c r="E1017" s="93"/>
    </row>
    <row r="1018" spans="3:5" hidden="1" x14ac:dyDescent="0.25">
      <c r="C1018" s="92"/>
      <c r="E1018" s="93"/>
    </row>
    <row r="1019" spans="3:5" hidden="1" x14ac:dyDescent="0.25">
      <c r="C1019" s="92"/>
      <c r="E1019" s="93"/>
    </row>
    <row r="1020" spans="3:5" hidden="1" x14ac:dyDescent="0.25">
      <c r="C1020" s="92"/>
      <c r="E1020" s="93"/>
    </row>
    <row r="1021" spans="3:5" hidden="1" x14ac:dyDescent="0.25">
      <c r="C1021" s="92"/>
      <c r="E1021" s="93"/>
    </row>
    <row r="1022" spans="3:5" hidden="1" x14ac:dyDescent="0.25">
      <c r="C1022" s="92"/>
      <c r="E1022" s="93"/>
    </row>
    <row r="1023" spans="3:5" hidden="1" x14ac:dyDescent="0.25">
      <c r="C1023" s="92"/>
      <c r="E1023" s="93"/>
    </row>
    <row r="1024" spans="3:5" hidden="1" x14ac:dyDescent="0.25">
      <c r="C1024" s="92"/>
      <c r="E1024" s="93"/>
    </row>
    <row r="1025" spans="3:5" hidden="1" x14ac:dyDescent="0.25">
      <c r="C1025" s="92"/>
      <c r="E1025" s="93"/>
    </row>
    <row r="1026" spans="3:5" hidden="1" x14ac:dyDescent="0.25">
      <c r="C1026" s="92"/>
      <c r="E1026" s="93"/>
    </row>
    <row r="1027" spans="3:5" hidden="1" x14ac:dyDescent="0.25">
      <c r="C1027" s="92"/>
      <c r="E1027" s="93"/>
    </row>
    <row r="1028" spans="3:5" hidden="1" x14ac:dyDescent="0.25">
      <c r="C1028" s="92"/>
      <c r="E1028" s="93"/>
    </row>
    <row r="1029" spans="3:5" hidden="1" x14ac:dyDescent="0.25">
      <c r="C1029" s="92"/>
      <c r="E1029" s="93"/>
    </row>
    <row r="1030" spans="3:5" hidden="1" x14ac:dyDescent="0.25">
      <c r="C1030" s="92"/>
      <c r="E1030" s="93"/>
    </row>
    <row r="1031" spans="3:5" hidden="1" x14ac:dyDescent="0.25">
      <c r="C1031" s="92"/>
      <c r="E1031" s="93"/>
    </row>
    <row r="1032" spans="3:5" hidden="1" x14ac:dyDescent="0.25">
      <c r="C1032" s="92"/>
      <c r="E1032" s="93"/>
    </row>
    <row r="1033" spans="3:5" hidden="1" x14ac:dyDescent="0.25">
      <c r="C1033" s="92"/>
      <c r="E1033" s="93"/>
    </row>
    <row r="1034" spans="3:5" hidden="1" x14ac:dyDescent="0.25">
      <c r="C1034" s="92"/>
      <c r="E1034" s="93"/>
    </row>
    <row r="1035" spans="3:5" hidden="1" x14ac:dyDescent="0.25">
      <c r="C1035" s="92"/>
      <c r="E1035" s="93"/>
    </row>
    <row r="1036" spans="3:5" hidden="1" x14ac:dyDescent="0.25">
      <c r="C1036" s="92"/>
      <c r="E1036" s="93"/>
    </row>
    <row r="1037" spans="3:5" hidden="1" x14ac:dyDescent="0.25">
      <c r="C1037" s="92"/>
      <c r="E1037" s="93"/>
    </row>
    <row r="1038" spans="3:5" hidden="1" x14ac:dyDescent="0.25">
      <c r="C1038" s="92"/>
      <c r="E1038" s="93"/>
    </row>
    <row r="1039" spans="3:5" hidden="1" x14ac:dyDescent="0.25">
      <c r="C1039" s="92"/>
      <c r="E1039" s="93"/>
    </row>
    <row r="1040" spans="3:5" hidden="1" x14ac:dyDescent="0.25">
      <c r="C1040" s="92"/>
      <c r="E1040" s="93"/>
    </row>
    <row r="1041" spans="3:5" hidden="1" x14ac:dyDescent="0.25">
      <c r="C1041" s="92"/>
      <c r="E1041" s="93"/>
    </row>
    <row r="1042" spans="3:5" hidden="1" x14ac:dyDescent="0.25">
      <c r="C1042" s="92"/>
      <c r="E1042" s="93"/>
    </row>
    <row r="1043" spans="3:5" hidden="1" x14ac:dyDescent="0.25">
      <c r="C1043" s="92"/>
      <c r="E1043" s="93"/>
    </row>
    <row r="1044" spans="3:5" hidden="1" x14ac:dyDescent="0.25">
      <c r="C1044" s="92"/>
      <c r="E1044" s="93"/>
    </row>
    <row r="1045" spans="3:5" hidden="1" x14ac:dyDescent="0.25">
      <c r="C1045" s="92"/>
      <c r="E1045" s="93"/>
    </row>
    <row r="1046" spans="3:5" hidden="1" x14ac:dyDescent="0.25">
      <c r="C1046" s="92"/>
      <c r="E1046" s="93"/>
    </row>
    <row r="1047" spans="3:5" hidden="1" x14ac:dyDescent="0.25">
      <c r="C1047" s="92"/>
      <c r="E1047" s="93"/>
    </row>
    <row r="1048" spans="3:5" hidden="1" x14ac:dyDescent="0.25">
      <c r="C1048" s="92"/>
      <c r="E1048" s="93"/>
    </row>
    <row r="1049" spans="3:5" hidden="1" x14ac:dyDescent="0.25">
      <c r="C1049" s="92"/>
      <c r="E1049" s="93"/>
    </row>
    <row r="1050" spans="3:5" hidden="1" x14ac:dyDescent="0.25">
      <c r="C1050" s="92"/>
      <c r="E1050" s="93"/>
    </row>
    <row r="1051" spans="3:5" hidden="1" x14ac:dyDescent="0.25">
      <c r="C1051" s="92"/>
      <c r="E1051" s="93"/>
    </row>
    <row r="1052" spans="3:5" hidden="1" x14ac:dyDescent="0.25">
      <c r="C1052" s="92"/>
      <c r="E1052" s="93"/>
    </row>
    <row r="1053" spans="3:5" hidden="1" x14ac:dyDescent="0.25">
      <c r="C1053" s="92"/>
      <c r="E1053" s="93"/>
    </row>
    <row r="1054" spans="3:5" hidden="1" x14ac:dyDescent="0.25">
      <c r="C1054" s="92"/>
      <c r="E1054" s="93"/>
    </row>
    <row r="1055" spans="3:5" hidden="1" x14ac:dyDescent="0.25">
      <c r="C1055" s="92"/>
      <c r="E1055" s="93"/>
    </row>
    <row r="1056" spans="3:5" hidden="1" x14ac:dyDescent="0.25">
      <c r="C1056" s="92"/>
      <c r="E1056" s="93"/>
    </row>
    <row r="1057" spans="3:5" hidden="1" x14ac:dyDescent="0.25">
      <c r="C1057" s="92"/>
      <c r="E1057" s="93"/>
    </row>
    <row r="1058" spans="3:5" hidden="1" x14ac:dyDescent="0.25">
      <c r="C1058" s="92"/>
      <c r="E1058" s="93"/>
    </row>
    <row r="1059" spans="3:5" hidden="1" x14ac:dyDescent="0.25">
      <c r="C1059" s="92"/>
      <c r="E1059" s="93"/>
    </row>
    <row r="1060" spans="3:5" hidden="1" x14ac:dyDescent="0.25">
      <c r="C1060" s="92"/>
      <c r="E1060" s="93"/>
    </row>
    <row r="1061" spans="3:5" hidden="1" x14ac:dyDescent="0.25">
      <c r="C1061" s="92"/>
      <c r="E1061" s="93"/>
    </row>
    <row r="1062" spans="3:5" hidden="1" x14ac:dyDescent="0.25">
      <c r="C1062" s="92"/>
      <c r="E1062" s="93"/>
    </row>
    <row r="1063" spans="3:5" hidden="1" x14ac:dyDescent="0.25">
      <c r="C1063" s="92"/>
      <c r="E1063" s="93"/>
    </row>
    <row r="1064" spans="3:5" hidden="1" x14ac:dyDescent="0.25">
      <c r="C1064" s="92"/>
      <c r="E1064" s="93"/>
    </row>
    <row r="1065" spans="3:5" hidden="1" x14ac:dyDescent="0.25">
      <c r="C1065" s="92"/>
      <c r="E1065" s="93"/>
    </row>
    <row r="1066" spans="3:5" hidden="1" x14ac:dyDescent="0.25">
      <c r="C1066" s="92"/>
      <c r="E1066" s="93"/>
    </row>
    <row r="1067" spans="3:5" hidden="1" x14ac:dyDescent="0.25">
      <c r="C1067" s="92"/>
      <c r="E1067" s="93"/>
    </row>
    <row r="1068" spans="3:5" hidden="1" x14ac:dyDescent="0.25">
      <c r="C1068" s="92"/>
      <c r="E1068" s="93"/>
    </row>
    <row r="1069" spans="3:5" hidden="1" x14ac:dyDescent="0.25">
      <c r="C1069" s="92"/>
      <c r="E1069" s="93"/>
    </row>
    <row r="1070" spans="3:5" hidden="1" x14ac:dyDescent="0.25">
      <c r="C1070" s="92"/>
      <c r="E1070" s="93"/>
    </row>
    <row r="1071" spans="3:5" hidden="1" x14ac:dyDescent="0.25">
      <c r="C1071" s="92"/>
      <c r="E1071" s="93"/>
    </row>
    <row r="1072" spans="3:5" hidden="1" x14ac:dyDescent="0.25">
      <c r="C1072" s="92"/>
      <c r="E1072" s="93"/>
    </row>
    <row r="1073" spans="3:5" hidden="1" x14ac:dyDescent="0.25">
      <c r="C1073" s="92"/>
      <c r="E1073" s="93"/>
    </row>
    <row r="1074" spans="3:5" hidden="1" x14ac:dyDescent="0.25">
      <c r="C1074" s="92"/>
      <c r="E1074" s="93"/>
    </row>
    <row r="1075" spans="3:5" hidden="1" x14ac:dyDescent="0.25">
      <c r="C1075" s="92"/>
      <c r="E1075" s="93"/>
    </row>
    <row r="1076" spans="3:5" hidden="1" x14ac:dyDescent="0.25">
      <c r="C1076" s="92"/>
      <c r="E1076" s="93"/>
    </row>
    <row r="1077" spans="3:5" hidden="1" x14ac:dyDescent="0.25">
      <c r="C1077" s="92"/>
      <c r="E1077" s="93"/>
    </row>
    <row r="1078" spans="3:5" hidden="1" x14ac:dyDescent="0.25">
      <c r="C1078" s="92"/>
      <c r="E1078" s="93"/>
    </row>
    <row r="1079" spans="3:5" hidden="1" x14ac:dyDescent="0.25">
      <c r="C1079" s="92"/>
      <c r="E1079" s="93"/>
    </row>
    <row r="1080" spans="3:5" hidden="1" x14ac:dyDescent="0.25">
      <c r="C1080" s="92"/>
      <c r="E1080" s="93"/>
    </row>
    <row r="1081" spans="3:5" hidden="1" x14ac:dyDescent="0.25">
      <c r="C1081" s="92"/>
      <c r="E1081" s="93"/>
    </row>
    <row r="1082" spans="3:5" hidden="1" x14ac:dyDescent="0.25">
      <c r="C1082" s="92"/>
      <c r="E1082" s="93"/>
    </row>
    <row r="1083" spans="3:5" hidden="1" x14ac:dyDescent="0.25">
      <c r="C1083" s="92"/>
      <c r="E1083" s="93"/>
    </row>
    <row r="1084" spans="3:5" hidden="1" x14ac:dyDescent="0.25">
      <c r="C1084" s="92"/>
      <c r="E1084" s="93"/>
    </row>
    <row r="1085" spans="3:5" hidden="1" x14ac:dyDescent="0.25">
      <c r="C1085" s="92"/>
      <c r="E1085" s="93"/>
    </row>
    <row r="1086" spans="3:5" hidden="1" x14ac:dyDescent="0.25">
      <c r="C1086" s="92"/>
      <c r="E1086" s="93"/>
    </row>
    <row r="1087" spans="3:5" hidden="1" x14ac:dyDescent="0.25">
      <c r="C1087" s="92"/>
      <c r="E1087" s="93"/>
    </row>
    <row r="1088" spans="3:5" hidden="1" x14ac:dyDescent="0.25">
      <c r="C1088" s="92"/>
      <c r="E1088" s="93"/>
    </row>
    <row r="1089" spans="3:5" hidden="1" x14ac:dyDescent="0.25">
      <c r="C1089" s="92"/>
      <c r="E1089" s="93"/>
    </row>
    <row r="1090" spans="3:5" hidden="1" x14ac:dyDescent="0.25">
      <c r="C1090" s="92"/>
      <c r="E1090" s="93"/>
    </row>
    <row r="1091" spans="3:5" hidden="1" x14ac:dyDescent="0.25">
      <c r="C1091" s="92"/>
      <c r="E1091" s="93"/>
    </row>
    <row r="1092" spans="3:5" hidden="1" x14ac:dyDescent="0.25">
      <c r="C1092" s="92"/>
      <c r="E1092" s="93"/>
    </row>
    <row r="1093" spans="3:5" hidden="1" x14ac:dyDescent="0.25">
      <c r="C1093" s="92"/>
      <c r="E1093" s="93"/>
    </row>
    <row r="1094" spans="3:5" hidden="1" x14ac:dyDescent="0.25">
      <c r="C1094" s="92"/>
      <c r="E1094" s="93"/>
    </row>
    <row r="1095" spans="3:5" hidden="1" x14ac:dyDescent="0.25">
      <c r="C1095" s="92"/>
      <c r="E1095" s="93"/>
    </row>
    <row r="1096" spans="3:5" hidden="1" x14ac:dyDescent="0.25">
      <c r="C1096" s="92"/>
      <c r="E1096" s="93"/>
    </row>
    <row r="1097" spans="3:5" hidden="1" x14ac:dyDescent="0.25">
      <c r="C1097" s="92"/>
      <c r="E1097" s="93"/>
    </row>
    <row r="1098" spans="3:5" hidden="1" x14ac:dyDescent="0.25">
      <c r="C1098" s="92"/>
      <c r="E1098" s="93"/>
    </row>
    <row r="1099" spans="3:5" hidden="1" x14ac:dyDescent="0.25">
      <c r="C1099" s="92"/>
      <c r="E1099" s="93"/>
    </row>
    <row r="1100" spans="3:5" hidden="1" x14ac:dyDescent="0.25">
      <c r="C1100" s="92"/>
      <c r="E1100" s="93"/>
    </row>
    <row r="1101" spans="3:5" hidden="1" x14ac:dyDescent="0.25">
      <c r="C1101" s="92"/>
      <c r="E1101" s="93"/>
    </row>
    <row r="1102" spans="3:5" hidden="1" x14ac:dyDescent="0.25">
      <c r="C1102" s="92"/>
      <c r="E1102" s="93"/>
    </row>
    <row r="1103" spans="3:5" hidden="1" x14ac:dyDescent="0.25">
      <c r="C1103" s="92"/>
      <c r="E1103" s="93"/>
    </row>
    <row r="1104" spans="3:5" hidden="1" x14ac:dyDescent="0.25">
      <c r="C1104" s="92"/>
      <c r="E1104" s="93"/>
    </row>
    <row r="1105" spans="3:5" hidden="1" x14ac:dyDescent="0.25">
      <c r="C1105" s="92"/>
      <c r="E1105" s="93"/>
    </row>
    <row r="1106" spans="3:5" hidden="1" x14ac:dyDescent="0.25">
      <c r="C1106" s="92"/>
      <c r="E1106" s="93"/>
    </row>
    <row r="1107" spans="3:5" hidden="1" x14ac:dyDescent="0.25">
      <c r="C1107" s="92"/>
      <c r="E1107" s="93"/>
    </row>
    <row r="1108" spans="3:5" hidden="1" x14ac:dyDescent="0.25">
      <c r="C1108" s="92"/>
      <c r="E1108" s="93"/>
    </row>
    <row r="1109" spans="3:5" hidden="1" x14ac:dyDescent="0.25">
      <c r="C1109" s="92"/>
      <c r="E1109" s="93"/>
    </row>
    <row r="1110" spans="3:5" hidden="1" x14ac:dyDescent="0.25">
      <c r="C1110" s="92"/>
      <c r="E1110" s="93"/>
    </row>
    <row r="1111" spans="3:5" hidden="1" x14ac:dyDescent="0.25">
      <c r="C1111" s="92"/>
      <c r="E1111" s="93"/>
    </row>
    <row r="1112" spans="3:5" hidden="1" x14ac:dyDescent="0.25">
      <c r="C1112" s="92"/>
      <c r="E1112" s="93"/>
    </row>
    <row r="1113" spans="3:5" hidden="1" x14ac:dyDescent="0.25">
      <c r="C1113" s="92"/>
      <c r="E1113" s="93"/>
    </row>
    <row r="1114" spans="3:5" hidden="1" x14ac:dyDescent="0.25">
      <c r="C1114" s="92"/>
      <c r="E1114" s="93"/>
    </row>
    <row r="1115" spans="3:5" hidden="1" x14ac:dyDescent="0.25">
      <c r="C1115" s="92"/>
      <c r="E1115" s="93"/>
    </row>
    <row r="1116" spans="3:5" hidden="1" x14ac:dyDescent="0.25">
      <c r="C1116" s="92"/>
      <c r="E1116" s="93"/>
    </row>
    <row r="1117" spans="3:5" hidden="1" x14ac:dyDescent="0.25">
      <c r="C1117" s="92"/>
      <c r="E1117" s="93"/>
    </row>
    <row r="1118" spans="3:5" hidden="1" x14ac:dyDescent="0.25">
      <c r="C1118" s="92"/>
      <c r="E1118" s="93"/>
    </row>
    <row r="1119" spans="3:5" hidden="1" x14ac:dyDescent="0.25">
      <c r="C1119" s="92"/>
      <c r="E1119" s="93"/>
    </row>
    <row r="1120" spans="3:5" hidden="1" x14ac:dyDescent="0.25">
      <c r="C1120" s="92"/>
      <c r="E1120" s="93"/>
    </row>
    <row r="1121" spans="3:5" hidden="1" x14ac:dyDescent="0.25">
      <c r="C1121" s="92"/>
      <c r="E1121" s="93"/>
    </row>
    <row r="1122" spans="3:5" hidden="1" x14ac:dyDescent="0.25">
      <c r="C1122" s="92"/>
      <c r="E1122" s="93"/>
    </row>
    <row r="1123" spans="3:5" hidden="1" x14ac:dyDescent="0.25">
      <c r="C1123" s="92"/>
      <c r="E1123" s="93"/>
    </row>
    <row r="1124" spans="3:5" hidden="1" x14ac:dyDescent="0.25">
      <c r="C1124" s="92"/>
      <c r="E1124" s="93"/>
    </row>
    <row r="1125" spans="3:5" hidden="1" x14ac:dyDescent="0.25">
      <c r="C1125" s="92"/>
      <c r="E1125" s="93"/>
    </row>
    <row r="1126" spans="3:5" hidden="1" x14ac:dyDescent="0.25">
      <c r="C1126" s="92"/>
      <c r="E1126" s="93"/>
    </row>
    <row r="1127" spans="3:5" hidden="1" x14ac:dyDescent="0.25">
      <c r="C1127" s="92"/>
      <c r="E1127" s="93"/>
    </row>
    <row r="1128" spans="3:5" hidden="1" x14ac:dyDescent="0.25">
      <c r="C1128" s="92"/>
      <c r="E1128" s="93"/>
    </row>
    <row r="1129" spans="3:5" hidden="1" x14ac:dyDescent="0.25">
      <c r="C1129" s="92"/>
      <c r="E1129" s="93"/>
    </row>
    <row r="1130" spans="3:5" hidden="1" x14ac:dyDescent="0.25">
      <c r="C1130" s="92"/>
      <c r="E1130" s="93"/>
    </row>
    <row r="1131" spans="3:5" hidden="1" x14ac:dyDescent="0.25">
      <c r="C1131" s="92"/>
      <c r="E1131" s="93"/>
    </row>
    <row r="1132" spans="3:5" hidden="1" x14ac:dyDescent="0.25">
      <c r="C1132" s="92"/>
      <c r="E1132" s="93"/>
    </row>
    <row r="1133" spans="3:5" hidden="1" x14ac:dyDescent="0.25">
      <c r="C1133" s="92"/>
      <c r="E1133" s="93"/>
    </row>
    <row r="1134" spans="3:5" hidden="1" x14ac:dyDescent="0.25">
      <c r="C1134" s="92"/>
      <c r="E1134" s="93"/>
    </row>
    <row r="1135" spans="3:5" hidden="1" x14ac:dyDescent="0.25">
      <c r="C1135" s="92"/>
      <c r="E1135" s="93"/>
    </row>
    <row r="1136" spans="3:5" hidden="1" x14ac:dyDescent="0.25">
      <c r="C1136" s="92"/>
      <c r="E1136" s="93"/>
    </row>
    <row r="1137" spans="3:5" hidden="1" x14ac:dyDescent="0.25">
      <c r="C1137" s="92"/>
      <c r="E1137" s="93"/>
    </row>
    <row r="1138" spans="3:5" hidden="1" x14ac:dyDescent="0.25">
      <c r="C1138" s="92"/>
      <c r="E1138" s="93"/>
    </row>
    <row r="1139" spans="3:5" hidden="1" x14ac:dyDescent="0.25">
      <c r="C1139" s="92"/>
      <c r="E1139" s="93"/>
    </row>
    <row r="1140" spans="3:5" hidden="1" x14ac:dyDescent="0.25">
      <c r="C1140" s="92"/>
      <c r="E1140" s="93"/>
    </row>
    <row r="1141" spans="3:5" hidden="1" x14ac:dyDescent="0.25">
      <c r="C1141" s="92"/>
      <c r="E1141" s="93"/>
    </row>
    <row r="1142" spans="3:5" hidden="1" x14ac:dyDescent="0.25">
      <c r="C1142" s="92"/>
      <c r="E1142" s="93"/>
    </row>
    <row r="1143" spans="3:5" hidden="1" x14ac:dyDescent="0.25">
      <c r="C1143" s="92"/>
      <c r="E1143" s="93"/>
    </row>
    <row r="1144" spans="3:5" hidden="1" x14ac:dyDescent="0.25">
      <c r="C1144" s="92"/>
      <c r="E1144" s="93"/>
    </row>
    <row r="1145" spans="3:5" hidden="1" x14ac:dyDescent="0.25">
      <c r="C1145" s="92"/>
      <c r="E1145" s="93"/>
    </row>
    <row r="1146" spans="3:5" hidden="1" x14ac:dyDescent="0.25">
      <c r="C1146" s="92"/>
      <c r="E1146" s="93"/>
    </row>
    <row r="1147" spans="3:5" hidden="1" x14ac:dyDescent="0.25">
      <c r="C1147" s="92"/>
      <c r="E1147" s="93"/>
    </row>
    <row r="1148" spans="3:5" hidden="1" x14ac:dyDescent="0.25">
      <c r="C1148" s="92"/>
      <c r="E1148" s="93"/>
    </row>
    <row r="1149" spans="3:5" hidden="1" x14ac:dyDescent="0.25">
      <c r="C1149" s="92"/>
      <c r="E1149" s="93"/>
    </row>
    <row r="1150" spans="3:5" hidden="1" x14ac:dyDescent="0.25">
      <c r="C1150" s="92"/>
      <c r="E1150" s="93"/>
    </row>
    <row r="1151" spans="3:5" hidden="1" x14ac:dyDescent="0.25">
      <c r="C1151" s="92"/>
      <c r="E1151" s="93"/>
    </row>
    <row r="1152" spans="3:5" hidden="1" x14ac:dyDescent="0.25">
      <c r="C1152" s="92"/>
      <c r="E1152" s="93"/>
    </row>
    <row r="1153" spans="3:5" hidden="1" x14ac:dyDescent="0.25">
      <c r="C1153" s="92"/>
      <c r="E1153" s="93"/>
    </row>
    <row r="1154" spans="3:5" hidden="1" x14ac:dyDescent="0.25">
      <c r="C1154" s="92"/>
      <c r="E1154" s="93"/>
    </row>
    <row r="1155" spans="3:5" hidden="1" x14ac:dyDescent="0.25">
      <c r="C1155" s="92"/>
      <c r="E1155" s="93"/>
    </row>
    <row r="1156" spans="3:5" hidden="1" x14ac:dyDescent="0.25">
      <c r="C1156" s="92"/>
      <c r="E1156" s="93"/>
    </row>
    <row r="1157" spans="3:5" hidden="1" x14ac:dyDescent="0.25">
      <c r="C1157" s="92"/>
      <c r="E1157" s="93"/>
    </row>
    <row r="1158" spans="3:5" hidden="1" x14ac:dyDescent="0.25">
      <c r="C1158" s="92"/>
      <c r="E1158" s="93"/>
    </row>
    <row r="1159" spans="3:5" hidden="1" x14ac:dyDescent="0.25">
      <c r="C1159" s="92"/>
      <c r="E1159" s="93"/>
    </row>
    <row r="1160" spans="3:5" hidden="1" x14ac:dyDescent="0.25">
      <c r="C1160" s="92"/>
      <c r="E1160" s="93"/>
    </row>
    <row r="1161" spans="3:5" hidden="1" x14ac:dyDescent="0.25">
      <c r="C1161" s="92"/>
      <c r="E1161" s="93"/>
    </row>
    <row r="1162" spans="3:5" hidden="1" x14ac:dyDescent="0.25">
      <c r="C1162" s="92"/>
      <c r="E1162" s="93"/>
    </row>
    <row r="1163" spans="3:5" hidden="1" x14ac:dyDescent="0.25">
      <c r="C1163" s="92"/>
      <c r="E1163" s="93"/>
    </row>
    <row r="1164" spans="3:5" hidden="1" x14ac:dyDescent="0.25">
      <c r="C1164" s="92"/>
      <c r="E1164" s="93"/>
    </row>
    <row r="1165" spans="3:5" hidden="1" x14ac:dyDescent="0.25">
      <c r="C1165" s="92"/>
      <c r="E1165" s="93"/>
    </row>
    <row r="1166" spans="3:5" hidden="1" x14ac:dyDescent="0.25">
      <c r="C1166" s="92"/>
      <c r="E1166" s="93"/>
    </row>
    <row r="1167" spans="3:5" hidden="1" x14ac:dyDescent="0.25">
      <c r="C1167" s="92"/>
      <c r="E1167" s="93"/>
    </row>
    <row r="1168" spans="3:5" hidden="1" x14ac:dyDescent="0.25">
      <c r="C1168" s="92"/>
      <c r="E1168" s="93"/>
    </row>
    <row r="1169" spans="3:5" hidden="1" x14ac:dyDescent="0.25">
      <c r="C1169" s="92"/>
      <c r="E1169" s="93"/>
    </row>
    <row r="1170" spans="3:5" hidden="1" x14ac:dyDescent="0.25">
      <c r="C1170" s="92"/>
      <c r="E1170" s="93"/>
    </row>
    <row r="1171" spans="3:5" hidden="1" x14ac:dyDescent="0.25">
      <c r="C1171" s="92"/>
      <c r="E1171" s="93"/>
    </row>
    <row r="1172" spans="3:5" hidden="1" x14ac:dyDescent="0.25">
      <c r="C1172" s="92"/>
      <c r="E1172" s="93"/>
    </row>
    <row r="1173" spans="3:5" hidden="1" x14ac:dyDescent="0.25">
      <c r="C1173" s="92"/>
      <c r="E1173" s="93"/>
    </row>
    <row r="1174" spans="3:5" hidden="1" x14ac:dyDescent="0.25">
      <c r="C1174" s="92"/>
      <c r="E1174" s="93"/>
    </row>
    <row r="1175" spans="3:5" hidden="1" x14ac:dyDescent="0.25">
      <c r="C1175" s="92"/>
      <c r="E1175" s="93"/>
    </row>
    <row r="1176" spans="3:5" hidden="1" x14ac:dyDescent="0.25">
      <c r="C1176" s="92"/>
      <c r="E1176" s="93"/>
    </row>
    <row r="1177" spans="3:5" hidden="1" x14ac:dyDescent="0.25">
      <c r="C1177" s="92"/>
      <c r="E1177" s="93"/>
    </row>
    <row r="1178" spans="3:5" hidden="1" x14ac:dyDescent="0.25">
      <c r="C1178" s="92"/>
      <c r="E1178" s="93"/>
    </row>
    <row r="1179" spans="3:5" hidden="1" x14ac:dyDescent="0.25">
      <c r="C1179" s="92"/>
      <c r="E1179" s="93"/>
    </row>
    <row r="1180" spans="3:5" hidden="1" x14ac:dyDescent="0.25">
      <c r="C1180" s="92"/>
      <c r="E1180" s="93"/>
    </row>
    <row r="1181" spans="3:5" hidden="1" x14ac:dyDescent="0.25">
      <c r="C1181" s="92"/>
      <c r="E1181" s="93"/>
    </row>
    <row r="1182" spans="3:5" hidden="1" x14ac:dyDescent="0.25">
      <c r="C1182" s="92"/>
      <c r="E1182" s="93"/>
    </row>
    <row r="1183" spans="3:5" hidden="1" x14ac:dyDescent="0.25">
      <c r="C1183" s="92"/>
      <c r="E1183" s="93"/>
    </row>
    <row r="1184" spans="3:5" hidden="1" x14ac:dyDescent="0.25">
      <c r="C1184" s="92"/>
      <c r="E1184" s="93"/>
    </row>
    <row r="1185" spans="3:5" hidden="1" x14ac:dyDescent="0.25">
      <c r="C1185" s="92"/>
      <c r="E1185" s="93"/>
    </row>
    <row r="1186" spans="3:5" hidden="1" x14ac:dyDescent="0.25">
      <c r="C1186" s="92"/>
      <c r="E1186" s="93"/>
    </row>
    <row r="1187" spans="3:5" hidden="1" x14ac:dyDescent="0.25">
      <c r="C1187" s="92"/>
      <c r="E1187" s="93"/>
    </row>
    <row r="1188" spans="3:5" hidden="1" x14ac:dyDescent="0.25">
      <c r="C1188" s="92"/>
      <c r="E1188" s="93"/>
    </row>
    <row r="1189" spans="3:5" hidden="1" x14ac:dyDescent="0.25">
      <c r="C1189" s="92"/>
      <c r="E1189" s="93"/>
    </row>
    <row r="1190" spans="3:5" hidden="1" x14ac:dyDescent="0.25">
      <c r="C1190" s="92"/>
      <c r="E1190" s="93"/>
    </row>
    <row r="1191" spans="3:5" hidden="1" x14ac:dyDescent="0.25">
      <c r="C1191" s="92"/>
      <c r="E1191" s="93"/>
    </row>
    <row r="1192" spans="3:5" hidden="1" x14ac:dyDescent="0.25">
      <c r="C1192" s="92"/>
      <c r="E1192" s="93"/>
    </row>
    <row r="1193" spans="3:5" hidden="1" x14ac:dyDescent="0.25">
      <c r="C1193" s="92"/>
      <c r="E1193" s="93"/>
    </row>
    <row r="1194" spans="3:5" hidden="1" x14ac:dyDescent="0.25">
      <c r="C1194" s="92"/>
      <c r="E1194" s="93"/>
    </row>
    <row r="1195" spans="3:5" hidden="1" x14ac:dyDescent="0.25">
      <c r="C1195" s="92"/>
      <c r="E1195" s="93"/>
    </row>
    <row r="1196" spans="3:5" hidden="1" x14ac:dyDescent="0.25">
      <c r="C1196" s="92"/>
      <c r="E1196" s="93"/>
    </row>
    <row r="1197" spans="3:5" hidden="1" x14ac:dyDescent="0.25">
      <c r="C1197" s="92"/>
      <c r="E1197" s="93"/>
    </row>
    <row r="1198" spans="3:5" hidden="1" x14ac:dyDescent="0.25">
      <c r="C1198" s="92"/>
      <c r="E1198" s="93"/>
    </row>
    <row r="1199" spans="3:5" hidden="1" x14ac:dyDescent="0.25">
      <c r="C1199" s="92"/>
      <c r="E1199" s="93"/>
    </row>
    <row r="1200" spans="3:5" hidden="1" x14ac:dyDescent="0.25">
      <c r="C1200" s="92"/>
      <c r="E1200" s="93"/>
    </row>
    <row r="1201" spans="3:5" hidden="1" x14ac:dyDescent="0.25">
      <c r="C1201" s="92"/>
      <c r="E1201" s="93"/>
    </row>
    <row r="1202" spans="3:5" hidden="1" x14ac:dyDescent="0.25">
      <c r="C1202" s="92"/>
      <c r="E1202" s="93"/>
    </row>
    <row r="1203" spans="3:5" hidden="1" x14ac:dyDescent="0.25">
      <c r="C1203" s="92"/>
      <c r="E1203" s="93"/>
    </row>
    <row r="1204" spans="3:5" hidden="1" x14ac:dyDescent="0.25">
      <c r="C1204" s="92"/>
      <c r="E1204" s="93"/>
    </row>
    <row r="1205" spans="3:5" hidden="1" x14ac:dyDescent="0.25">
      <c r="C1205" s="92"/>
      <c r="E1205" s="93"/>
    </row>
    <row r="1206" spans="3:5" hidden="1" x14ac:dyDescent="0.25">
      <c r="C1206" s="92"/>
      <c r="E1206" s="93"/>
    </row>
    <row r="1207" spans="3:5" hidden="1" x14ac:dyDescent="0.25">
      <c r="C1207" s="92"/>
      <c r="E1207" s="93"/>
    </row>
    <row r="1208" spans="3:5" hidden="1" x14ac:dyDescent="0.25">
      <c r="C1208" s="92"/>
      <c r="E1208" s="93"/>
    </row>
    <row r="1209" spans="3:5" hidden="1" x14ac:dyDescent="0.25">
      <c r="C1209" s="92"/>
      <c r="E1209" s="93"/>
    </row>
    <row r="1210" spans="3:5" hidden="1" x14ac:dyDescent="0.25">
      <c r="C1210" s="92"/>
      <c r="E1210" s="93"/>
    </row>
    <row r="1211" spans="3:5" hidden="1" x14ac:dyDescent="0.25">
      <c r="C1211" s="92"/>
      <c r="E1211" s="93"/>
    </row>
    <row r="1212" spans="3:5" hidden="1" x14ac:dyDescent="0.25">
      <c r="C1212" s="92"/>
      <c r="E1212" s="93"/>
    </row>
    <row r="1213" spans="3:5" hidden="1" x14ac:dyDescent="0.25">
      <c r="C1213" s="92"/>
      <c r="E1213" s="93"/>
    </row>
    <row r="1214" spans="3:5" hidden="1" x14ac:dyDescent="0.25">
      <c r="C1214" s="92"/>
      <c r="E1214" s="93"/>
    </row>
    <row r="1215" spans="3:5" hidden="1" x14ac:dyDescent="0.25">
      <c r="C1215" s="92"/>
      <c r="E1215" s="93"/>
    </row>
    <row r="1216" spans="3:5" hidden="1" x14ac:dyDescent="0.25">
      <c r="C1216" s="92"/>
      <c r="E1216" s="93"/>
    </row>
    <row r="1217" spans="3:5" hidden="1" x14ac:dyDescent="0.25">
      <c r="C1217" s="92"/>
      <c r="E1217" s="93"/>
    </row>
    <row r="1218" spans="3:5" hidden="1" x14ac:dyDescent="0.25">
      <c r="C1218" s="92"/>
      <c r="E1218" s="93"/>
    </row>
    <row r="1219" spans="3:5" hidden="1" x14ac:dyDescent="0.25">
      <c r="C1219" s="92"/>
      <c r="E1219" s="93"/>
    </row>
    <row r="1220" spans="3:5" hidden="1" x14ac:dyDescent="0.25">
      <c r="C1220" s="92"/>
      <c r="E1220" s="93"/>
    </row>
    <row r="1221" spans="3:5" hidden="1" x14ac:dyDescent="0.25">
      <c r="C1221" s="92"/>
      <c r="E1221" s="93"/>
    </row>
    <row r="1222" spans="3:5" hidden="1" x14ac:dyDescent="0.25">
      <c r="C1222" s="92"/>
      <c r="E1222" s="93"/>
    </row>
    <row r="1223" spans="3:5" hidden="1" x14ac:dyDescent="0.25">
      <c r="C1223" s="92"/>
      <c r="E1223" s="93"/>
    </row>
    <row r="1224" spans="3:5" hidden="1" x14ac:dyDescent="0.25">
      <c r="C1224" s="92"/>
      <c r="E1224" s="93"/>
    </row>
    <row r="1225" spans="3:5" hidden="1" x14ac:dyDescent="0.25">
      <c r="C1225" s="92"/>
      <c r="E1225" s="93"/>
    </row>
    <row r="1226" spans="3:5" hidden="1" x14ac:dyDescent="0.25">
      <c r="C1226" s="92"/>
      <c r="E1226" s="93"/>
    </row>
    <row r="1227" spans="3:5" hidden="1" x14ac:dyDescent="0.25">
      <c r="C1227" s="92"/>
      <c r="E1227" s="93"/>
    </row>
    <row r="1228" spans="3:5" hidden="1" x14ac:dyDescent="0.25">
      <c r="C1228" s="92"/>
      <c r="E1228" s="93"/>
    </row>
    <row r="1229" spans="3:5" hidden="1" x14ac:dyDescent="0.25">
      <c r="C1229" s="92"/>
      <c r="E1229" s="93"/>
    </row>
    <row r="1230" spans="3:5" hidden="1" x14ac:dyDescent="0.25">
      <c r="C1230" s="92"/>
      <c r="E1230" s="93"/>
    </row>
    <row r="1231" spans="3:5" hidden="1" x14ac:dyDescent="0.25">
      <c r="C1231" s="92"/>
      <c r="E1231" s="93"/>
    </row>
    <row r="1232" spans="3:5" hidden="1" x14ac:dyDescent="0.25">
      <c r="C1232" s="92"/>
      <c r="E1232" s="93"/>
    </row>
    <row r="1233" spans="3:5" hidden="1" x14ac:dyDescent="0.25">
      <c r="C1233" s="92"/>
      <c r="E1233" s="93"/>
    </row>
    <row r="1234" spans="3:5" hidden="1" x14ac:dyDescent="0.25">
      <c r="C1234" s="92"/>
      <c r="E1234" s="93"/>
    </row>
    <row r="1235" spans="3:5" hidden="1" x14ac:dyDescent="0.25">
      <c r="C1235" s="92"/>
      <c r="E1235" s="93"/>
    </row>
    <row r="1236" spans="3:5" hidden="1" x14ac:dyDescent="0.25">
      <c r="C1236" s="92"/>
      <c r="E1236" s="93"/>
    </row>
    <row r="1237" spans="3:5" hidden="1" x14ac:dyDescent="0.25">
      <c r="C1237" s="92"/>
      <c r="E1237" s="93"/>
    </row>
    <row r="1238" spans="3:5" hidden="1" x14ac:dyDescent="0.25">
      <c r="C1238" s="92"/>
      <c r="E1238" s="93"/>
    </row>
    <row r="1239" spans="3:5" hidden="1" x14ac:dyDescent="0.25">
      <c r="C1239" s="92"/>
      <c r="E1239" s="93"/>
    </row>
    <row r="1240" spans="3:5" hidden="1" x14ac:dyDescent="0.25">
      <c r="C1240" s="92"/>
      <c r="E1240" s="93"/>
    </row>
    <row r="1241" spans="3:5" hidden="1" x14ac:dyDescent="0.25">
      <c r="C1241" s="92"/>
      <c r="E1241" s="93"/>
    </row>
    <row r="1242" spans="3:5" hidden="1" x14ac:dyDescent="0.25">
      <c r="C1242" s="92"/>
      <c r="E1242" s="93"/>
    </row>
    <row r="1243" spans="3:5" hidden="1" x14ac:dyDescent="0.25">
      <c r="C1243" s="92"/>
      <c r="E1243" s="93"/>
    </row>
    <row r="1244" spans="3:5" hidden="1" x14ac:dyDescent="0.25">
      <c r="C1244" s="92"/>
      <c r="E1244" s="93"/>
    </row>
    <row r="1245" spans="3:5" hidden="1" x14ac:dyDescent="0.25">
      <c r="C1245" s="92"/>
      <c r="E1245" s="93"/>
    </row>
    <row r="1246" spans="3:5" hidden="1" x14ac:dyDescent="0.25">
      <c r="C1246" s="92"/>
      <c r="E1246" s="93"/>
    </row>
    <row r="1247" spans="3:5" hidden="1" x14ac:dyDescent="0.25">
      <c r="C1247" s="92"/>
      <c r="E1247" s="93"/>
    </row>
    <row r="1248" spans="3:5" hidden="1" x14ac:dyDescent="0.25">
      <c r="C1248" s="92"/>
      <c r="E1248" s="93"/>
    </row>
    <row r="1249" spans="3:5" hidden="1" x14ac:dyDescent="0.25">
      <c r="C1249" s="92"/>
      <c r="E1249" s="93"/>
    </row>
    <row r="1250" spans="3:5" hidden="1" x14ac:dyDescent="0.25">
      <c r="C1250" s="92"/>
      <c r="E1250" s="93"/>
    </row>
    <row r="1251" spans="3:5" hidden="1" x14ac:dyDescent="0.25">
      <c r="C1251" s="92"/>
      <c r="E1251" s="93"/>
    </row>
    <row r="1252" spans="3:5" hidden="1" x14ac:dyDescent="0.25">
      <c r="C1252" s="92"/>
      <c r="E1252" s="93"/>
    </row>
    <row r="1253" spans="3:5" hidden="1" x14ac:dyDescent="0.25">
      <c r="C1253" s="92"/>
      <c r="E1253" s="93"/>
    </row>
    <row r="1254" spans="3:5" hidden="1" x14ac:dyDescent="0.25">
      <c r="C1254" s="92"/>
      <c r="E1254" s="93"/>
    </row>
    <row r="1255" spans="3:5" hidden="1" x14ac:dyDescent="0.25">
      <c r="C1255" s="92"/>
      <c r="E1255" s="93"/>
    </row>
    <row r="1256" spans="3:5" hidden="1" x14ac:dyDescent="0.25">
      <c r="C1256" s="92"/>
      <c r="E1256" s="93"/>
    </row>
    <row r="1257" spans="3:5" hidden="1" x14ac:dyDescent="0.25">
      <c r="C1257" s="92"/>
      <c r="E1257" s="93"/>
    </row>
    <row r="1258" spans="3:5" hidden="1" x14ac:dyDescent="0.25">
      <c r="C1258" s="92"/>
      <c r="E1258" s="93"/>
    </row>
    <row r="1259" spans="3:5" hidden="1" x14ac:dyDescent="0.25">
      <c r="C1259" s="92"/>
      <c r="E1259" s="93"/>
    </row>
    <row r="1260" spans="3:5" hidden="1" x14ac:dyDescent="0.25">
      <c r="C1260" s="92"/>
      <c r="E1260" s="93"/>
    </row>
    <row r="1261" spans="3:5" hidden="1" x14ac:dyDescent="0.25">
      <c r="C1261" s="92"/>
      <c r="E1261" s="93"/>
    </row>
    <row r="1262" spans="3:5" hidden="1" x14ac:dyDescent="0.25">
      <c r="C1262" s="92"/>
      <c r="E1262" s="93"/>
    </row>
    <row r="1263" spans="3:5" hidden="1" x14ac:dyDescent="0.25">
      <c r="C1263" s="92"/>
      <c r="E1263" s="93"/>
    </row>
    <row r="1264" spans="3:5" hidden="1" x14ac:dyDescent="0.25">
      <c r="C1264" s="92"/>
      <c r="E1264" s="93"/>
    </row>
    <row r="1265" spans="3:5" hidden="1" x14ac:dyDescent="0.25">
      <c r="C1265" s="92"/>
      <c r="E1265" s="93"/>
    </row>
    <row r="1266" spans="3:5" hidden="1" x14ac:dyDescent="0.25">
      <c r="C1266" s="92"/>
      <c r="E1266" s="93"/>
    </row>
    <row r="1267" spans="3:5" hidden="1" x14ac:dyDescent="0.25">
      <c r="C1267" s="92"/>
      <c r="E1267" s="93"/>
    </row>
    <row r="1268" spans="3:5" hidden="1" x14ac:dyDescent="0.25">
      <c r="C1268" s="92"/>
      <c r="E1268" s="93"/>
    </row>
    <row r="1269" spans="3:5" hidden="1" x14ac:dyDescent="0.25">
      <c r="C1269" s="92"/>
      <c r="E1269" s="93"/>
    </row>
    <row r="1270" spans="3:5" hidden="1" x14ac:dyDescent="0.25">
      <c r="C1270" s="92"/>
      <c r="E1270" s="93"/>
    </row>
    <row r="1271" spans="3:5" hidden="1" x14ac:dyDescent="0.25">
      <c r="C1271" s="92"/>
      <c r="E1271" s="93"/>
    </row>
    <row r="1272" spans="3:5" hidden="1" x14ac:dyDescent="0.25">
      <c r="C1272" s="92"/>
      <c r="E1272" s="93"/>
    </row>
    <row r="1273" spans="3:5" hidden="1" x14ac:dyDescent="0.25">
      <c r="C1273" s="92"/>
      <c r="E1273" s="93"/>
    </row>
    <row r="1274" spans="3:5" hidden="1" x14ac:dyDescent="0.25">
      <c r="C1274" s="92"/>
      <c r="E1274" s="93"/>
    </row>
    <row r="1275" spans="3:5" hidden="1" x14ac:dyDescent="0.25">
      <c r="C1275" s="92"/>
      <c r="E1275" s="93"/>
    </row>
    <row r="1276" spans="3:5" hidden="1" x14ac:dyDescent="0.25">
      <c r="C1276" s="92"/>
      <c r="E1276" s="93"/>
    </row>
    <row r="1277" spans="3:5" hidden="1" x14ac:dyDescent="0.25">
      <c r="C1277" s="92"/>
      <c r="E1277" s="93"/>
    </row>
    <row r="1278" spans="3:5" hidden="1" x14ac:dyDescent="0.25">
      <c r="C1278" s="92"/>
      <c r="E1278" s="93"/>
    </row>
    <row r="1279" spans="3:5" hidden="1" x14ac:dyDescent="0.25">
      <c r="C1279" s="92"/>
      <c r="E1279" s="93"/>
    </row>
    <row r="1280" spans="3:5" hidden="1" x14ac:dyDescent="0.25">
      <c r="C1280" s="92"/>
      <c r="E1280" s="93"/>
    </row>
    <row r="1281" spans="3:5" hidden="1" x14ac:dyDescent="0.25">
      <c r="C1281" s="92"/>
      <c r="E1281" s="93"/>
    </row>
    <row r="1282" spans="3:5" hidden="1" x14ac:dyDescent="0.25">
      <c r="C1282" s="92"/>
      <c r="E1282" s="93"/>
    </row>
    <row r="1283" spans="3:5" hidden="1" x14ac:dyDescent="0.25">
      <c r="C1283" s="92"/>
      <c r="E1283" s="93"/>
    </row>
    <row r="1284" spans="3:5" hidden="1" x14ac:dyDescent="0.25">
      <c r="C1284" s="92"/>
      <c r="E1284" s="93"/>
    </row>
    <row r="1285" spans="3:5" hidden="1" x14ac:dyDescent="0.25">
      <c r="C1285" s="92"/>
      <c r="E1285" s="93"/>
    </row>
    <row r="1286" spans="3:5" hidden="1" x14ac:dyDescent="0.25">
      <c r="C1286" s="92"/>
      <c r="E1286" s="93"/>
    </row>
    <row r="1287" spans="3:5" hidden="1" x14ac:dyDescent="0.25">
      <c r="C1287" s="92"/>
      <c r="E1287" s="93"/>
    </row>
    <row r="1288" spans="3:5" hidden="1" x14ac:dyDescent="0.25">
      <c r="C1288" s="92"/>
      <c r="E1288" s="93"/>
    </row>
    <row r="1289" spans="3:5" hidden="1" x14ac:dyDescent="0.25">
      <c r="C1289" s="92"/>
      <c r="E1289" s="93"/>
    </row>
    <row r="1290" spans="3:5" hidden="1" x14ac:dyDescent="0.25">
      <c r="C1290" s="92"/>
      <c r="E1290" s="93"/>
    </row>
    <row r="1291" spans="3:5" hidden="1" x14ac:dyDescent="0.25">
      <c r="C1291" s="92"/>
      <c r="E1291" s="93"/>
    </row>
    <row r="1292" spans="3:5" hidden="1" x14ac:dyDescent="0.25">
      <c r="C1292" s="92"/>
      <c r="E1292" s="93"/>
    </row>
    <row r="1293" spans="3:5" hidden="1" x14ac:dyDescent="0.25">
      <c r="C1293" s="92"/>
      <c r="E1293" s="93"/>
    </row>
    <row r="1294" spans="3:5" hidden="1" x14ac:dyDescent="0.25">
      <c r="C1294" s="92"/>
      <c r="E1294" s="93"/>
    </row>
    <row r="1295" spans="3:5" hidden="1" x14ac:dyDescent="0.25">
      <c r="C1295" s="92"/>
      <c r="E1295" s="93"/>
    </row>
    <row r="1296" spans="3:5" hidden="1" x14ac:dyDescent="0.25">
      <c r="C1296" s="92"/>
      <c r="E1296" s="93"/>
    </row>
    <row r="1297" spans="3:5" hidden="1" x14ac:dyDescent="0.25">
      <c r="C1297" s="92"/>
      <c r="E1297" s="93"/>
    </row>
    <row r="1298" spans="3:5" hidden="1" x14ac:dyDescent="0.25">
      <c r="C1298" s="92"/>
      <c r="E1298" s="93"/>
    </row>
    <row r="1299" spans="3:5" hidden="1" x14ac:dyDescent="0.25">
      <c r="C1299" s="92"/>
      <c r="E1299" s="93"/>
    </row>
    <row r="1300" spans="3:5" hidden="1" x14ac:dyDescent="0.25">
      <c r="C1300" s="92"/>
      <c r="E1300" s="93"/>
    </row>
    <row r="1301" spans="3:5" hidden="1" x14ac:dyDescent="0.25">
      <c r="C1301" s="92"/>
      <c r="E1301" s="93"/>
    </row>
    <row r="1302" spans="3:5" hidden="1" x14ac:dyDescent="0.25">
      <c r="C1302" s="92"/>
      <c r="E1302" s="93"/>
    </row>
    <row r="1303" spans="3:5" hidden="1" x14ac:dyDescent="0.25">
      <c r="C1303" s="92"/>
      <c r="E1303" s="93"/>
    </row>
    <row r="1304" spans="3:5" hidden="1" x14ac:dyDescent="0.25">
      <c r="C1304" s="92"/>
      <c r="E1304" s="93"/>
    </row>
    <row r="1305" spans="3:5" hidden="1" x14ac:dyDescent="0.25">
      <c r="C1305" s="92"/>
      <c r="E1305" s="93"/>
    </row>
    <row r="1306" spans="3:5" hidden="1" x14ac:dyDescent="0.25">
      <c r="C1306" s="92"/>
      <c r="E1306" s="93"/>
    </row>
    <row r="1307" spans="3:5" hidden="1" x14ac:dyDescent="0.25">
      <c r="C1307" s="92"/>
      <c r="E1307" s="93"/>
    </row>
    <row r="1308" spans="3:5" hidden="1" x14ac:dyDescent="0.25">
      <c r="C1308" s="92"/>
      <c r="E1308" s="93"/>
    </row>
    <row r="1309" spans="3:5" hidden="1" x14ac:dyDescent="0.25">
      <c r="C1309" s="92"/>
      <c r="E1309" s="93"/>
    </row>
    <row r="1310" spans="3:5" hidden="1" x14ac:dyDescent="0.25">
      <c r="C1310" s="92"/>
      <c r="E1310" s="93"/>
    </row>
    <row r="1311" spans="3:5" hidden="1" x14ac:dyDescent="0.25">
      <c r="C1311" s="92"/>
      <c r="E1311" s="93"/>
    </row>
    <row r="1312" spans="3:5" hidden="1" x14ac:dyDescent="0.25">
      <c r="C1312" s="92"/>
      <c r="E1312" s="93"/>
    </row>
    <row r="1313" spans="3:5" hidden="1" x14ac:dyDescent="0.25">
      <c r="C1313" s="92"/>
      <c r="E1313" s="93"/>
    </row>
    <row r="1314" spans="3:5" hidden="1" x14ac:dyDescent="0.25">
      <c r="C1314" s="92"/>
      <c r="E1314" s="93"/>
    </row>
    <row r="1315" spans="3:5" hidden="1" x14ac:dyDescent="0.25">
      <c r="C1315" s="92"/>
      <c r="E1315" s="93"/>
    </row>
    <row r="1316" spans="3:5" hidden="1" x14ac:dyDescent="0.25">
      <c r="C1316" s="92"/>
      <c r="E1316" s="93"/>
    </row>
    <row r="1317" spans="3:5" hidden="1" x14ac:dyDescent="0.25">
      <c r="C1317" s="92"/>
      <c r="E1317" s="93"/>
    </row>
    <row r="1318" spans="3:5" hidden="1" x14ac:dyDescent="0.25">
      <c r="C1318" s="92"/>
      <c r="E1318" s="93"/>
    </row>
    <row r="1319" spans="3:5" hidden="1" x14ac:dyDescent="0.25">
      <c r="C1319" s="92"/>
      <c r="E1319" s="93"/>
    </row>
    <row r="1320" spans="3:5" hidden="1" x14ac:dyDescent="0.25">
      <c r="C1320" s="92"/>
      <c r="E1320" s="93"/>
    </row>
    <row r="1321" spans="3:5" hidden="1" x14ac:dyDescent="0.25">
      <c r="C1321" s="92"/>
      <c r="E1321" s="93"/>
    </row>
    <row r="1322" spans="3:5" hidden="1" x14ac:dyDescent="0.25">
      <c r="C1322" s="92"/>
      <c r="E1322" s="93"/>
    </row>
    <row r="1323" spans="3:5" hidden="1" x14ac:dyDescent="0.25">
      <c r="C1323" s="92"/>
      <c r="E1323" s="93"/>
    </row>
    <row r="1324" spans="3:5" hidden="1" x14ac:dyDescent="0.25">
      <c r="C1324" s="92"/>
      <c r="E1324" s="93"/>
    </row>
    <row r="1325" spans="3:5" hidden="1" x14ac:dyDescent="0.25">
      <c r="C1325" s="92"/>
      <c r="E1325" s="93"/>
    </row>
    <row r="1326" spans="3:5" hidden="1" x14ac:dyDescent="0.25">
      <c r="C1326" s="92"/>
      <c r="E1326" s="93"/>
    </row>
    <row r="1327" spans="3:5" hidden="1" x14ac:dyDescent="0.25">
      <c r="C1327" s="92"/>
      <c r="E1327" s="93"/>
    </row>
    <row r="1328" spans="3:5" hidden="1" x14ac:dyDescent="0.25">
      <c r="C1328" s="92"/>
      <c r="E1328" s="93"/>
    </row>
    <row r="1329" spans="3:5" hidden="1" x14ac:dyDescent="0.25">
      <c r="C1329" s="92"/>
      <c r="E1329" s="93"/>
    </row>
    <row r="1330" spans="3:5" hidden="1" x14ac:dyDescent="0.25">
      <c r="C1330" s="92"/>
      <c r="E1330" s="93"/>
    </row>
    <row r="1331" spans="3:5" hidden="1" x14ac:dyDescent="0.25">
      <c r="C1331" s="92"/>
      <c r="E1331" s="93"/>
    </row>
    <row r="1332" spans="3:5" hidden="1" x14ac:dyDescent="0.25">
      <c r="C1332" s="92"/>
      <c r="E1332" s="93"/>
    </row>
    <row r="1333" spans="3:5" hidden="1" x14ac:dyDescent="0.25">
      <c r="C1333" s="92"/>
      <c r="E1333" s="93"/>
    </row>
    <row r="1334" spans="3:5" hidden="1" x14ac:dyDescent="0.25">
      <c r="C1334" s="92"/>
      <c r="E1334" s="93"/>
    </row>
    <row r="1335" spans="3:5" hidden="1" x14ac:dyDescent="0.25">
      <c r="C1335" s="92"/>
      <c r="E1335" s="93"/>
    </row>
    <row r="1336" spans="3:5" hidden="1" x14ac:dyDescent="0.25">
      <c r="C1336" s="92"/>
      <c r="E1336" s="93"/>
    </row>
    <row r="1337" spans="3:5" hidden="1" x14ac:dyDescent="0.25">
      <c r="C1337" s="92"/>
      <c r="E1337" s="93"/>
    </row>
    <row r="1338" spans="3:5" hidden="1" x14ac:dyDescent="0.25">
      <c r="C1338" s="92"/>
      <c r="E1338" s="93"/>
    </row>
    <row r="1339" spans="3:5" hidden="1" x14ac:dyDescent="0.25">
      <c r="C1339" s="92"/>
      <c r="E1339" s="93"/>
    </row>
    <row r="1340" spans="3:5" hidden="1" x14ac:dyDescent="0.25">
      <c r="C1340" s="92"/>
      <c r="E1340" s="93"/>
    </row>
    <row r="1341" spans="3:5" hidden="1" x14ac:dyDescent="0.25">
      <c r="C1341" s="92"/>
      <c r="E1341" s="93"/>
    </row>
    <row r="1342" spans="3:5" hidden="1" x14ac:dyDescent="0.25">
      <c r="C1342" s="92"/>
      <c r="E1342" s="93"/>
    </row>
    <row r="1343" spans="3:5" hidden="1" x14ac:dyDescent="0.25">
      <c r="C1343" s="92"/>
      <c r="E1343" s="93"/>
    </row>
    <row r="1344" spans="3:5" hidden="1" x14ac:dyDescent="0.25">
      <c r="C1344" s="92"/>
      <c r="E1344" s="93"/>
    </row>
    <row r="1345" spans="3:5" hidden="1" x14ac:dyDescent="0.25">
      <c r="C1345" s="92"/>
      <c r="E1345" s="93"/>
    </row>
    <row r="1346" spans="3:5" hidden="1" x14ac:dyDescent="0.25">
      <c r="C1346" s="92"/>
      <c r="E1346" s="93"/>
    </row>
    <row r="1347" spans="3:5" hidden="1" x14ac:dyDescent="0.25">
      <c r="C1347" s="92"/>
      <c r="E1347" s="93"/>
    </row>
    <row r="1348" spans="3:5" hidden="1" x14ac:dyDescent="0.25">
      <c r="C1348" s="92"/>
      <c r="E1348" s="93"/>
    </row>
    <row r="1349" spans="3:5" hidden="1" x14ac:dyDescent="0.25">
      <c r="C1349" s="92"/>
      <c r="E1349" s="93"/>
    </row>
    <row r="1350" spans="3:5" hidden="1" x14ac:dyDescent="0.25">
      <c r="C1350" s="92"/>
      <c r="E1350" s="93"/>
    </row>
    <row r="1351" spans="3:5" hidden="1" x14ac:dyDescent="0.25">
      <c r="C1351" s="92"/>
      <c r="E1351" s="93"/>
    </row>
    <row r="1352" spans="3:5" hidden="1" x14ac:dyDescent="0.25">
      <c r="C1352" s="92"/>
      <c r="E1352" s="93"/>
    </row>
    <row r="1353" spans="3:5" hidden="1" x14ac:dyDescent="0.25">
      <c r="C1353" s="92"/>
      <c r="E1353" s="93"/>
    </row>
    <row r="1354" spans="3:5" hidden="1" x14ac:dyDescent="0.25">
      <c r="C1354" s="92"/>
      <c r="E1354" s="93"/>
    </row>
    <row r="1355" spans="3:5" hidden="1" x14ac:dyDescent="0.25">
      <c r="C1355" s="92"/>
      <c r="E1355" s="93"/>
    </row>
    <row r="1356" spans="3:5" hidden="1" x14ac:dyDescent="0.25">
      <c r="C1356" s="92"/>
      <c r="E1356" s="93"/>
    </row>
    <row r="1357" spans="3:5" hidden="1" x14ac:dyDescent="0.25">
      <c r="C1357" s="92"/>
      <c r="E1357" s="93"/>
    </row>
    <row r="1358" spans="3:5" hidden="1" x14ac:dyDescent="0.25">
      <c r="C1358" s="92"/>
      <c r="E1358" s="93"/>
    </row>
    <row r="1359" spans="3:5" hidden="1" x14ac:dyDescent="0.25">
      <c r="C1359" s="92"/>
      <c r="E1359" s="93"/>
    </row>
    <row r="1360" spans="3:5" hidden="1" x14ac:dyDescent="0.25">
      <c r="C1360" s="92"/>
      <c r="E1360" s="93"/>
    </row>
    <row r="1361" spans="3:5" hidden="1" x14ac:dyDescent="0.25">
      <c r="C1361" s="92"/>
      <c r="E1361" s="93"/>
    </row>
    <row r="1362" spans="3:5" hidden="1" x14ac:dyDescent="0.25">
      <c r="C1362" s="92"/>
      <c r="E1362" s="93"/>
    </row>
    <row r="1363" spans="3:5" hidden="1" x14ac:dyDescent="0.25">
      <c r="C1363" s="92"/>
      <c r="E1363" s="93"/>
    </row>
    <row r="1364" spans="3:5" hidden="1" x14ac:dyDescent="0.25">
      <c r="C1364" s="92"/>
      <c r="E1364" s="93"/>
    </row>
    <row r="1365" spans="3:5" hidden="1" x14ac:dyDescent="0.25">
      <c r="C1365" s="92"/>
      <c r="E1365" s="93"/>
    </row>
    <row r="1366" spans="3:5" hidden="1" x14ac:dyDescent="0.25">
      <c r="C1366" s="92"/>
      <c r="E1366" s="93"/>
    </row>
    <row r="1367" spans="3:5" hidden="1" x14ac:dyDescent="0.25">
      <c r="C1367" s="92"/>
      <c r="E1367" s="93"/>
    </row>
    <row r="1368" spans="3:5" hidden="1" x14ac:dyDescent="0.25">
      <c r="C1368" s="92"/>
      <c r="E1368" s="93"/>
    </row>
    <row r="1369" spans="3:5" hidden="1" x14ac:dyDescent="0.25">
      <c r="C1369" s="92"/>
      <c r="E1369" s="93"/>
    </row>
    <row r="1370" spans="3:5" hidden="1" x14ac:dyDescent="0.25">
      <c r="C1370" s="92"/>
      <c r="E1370" s="93"/>
    </row>
    <row r="1371" spans="3:5" hidden="1" x14ac:dyDescent="0.25">
      <c r="C1371" s="92"/>
      <c r="E1371" s="93"/>
    </row>
    <row r="1372" spans="3:5" hidden="1" x14ac:dyDescent="0.25">
      <c r="C1372" s="92"/>
      <c r="E1372" s="93"/>
    </row>
    <row r="1373" spans="3:5" hidden="1" x14ac:dyDescent="0.25">
      <c r="C1373" s="92"/>
      <c r="E1373" s="93"/>
    </row>
    <row r="1374" spans="3:5" hidden="1" x14ac:dyDescent="0.25">
      <c r="C1374" s="92"/>
      <c r="E1374" s="93"/>
    </row>
    <row r="1375" spans="3:5" hidden="1" x14ac:dyDescent="0.25">
      <c r="C1375" s="92"/>
      <c r="E1375" s="93"/>
    </row>
    <row r="1376" spans="3:5" hidden="1" x14ac:dyDescent="0.25">
      <c r="C1376" s="92"/>
      <c r="E1376" s="93"/>
    </row>
    <row r="1377" spans="3:5" hidden="1" x14ac:dyDescent="0.25">
      <c r="C1377" s="92"/>
      <c r="E1377" s="93"/>
    </row>
    <row r="1378" spans="3:5" hidden="1" x14ac:dyDescent="0.25">
      <c r="C1378" s="92"/>
      <c r="E1378" s="93"/>
    </row>
    <row r="1379" spans="3:5" hidden="1" x14ac:dyDescent="0.25">
      <c r="C1379" s="92"/>
      <c r="E1379" s="93"/>
    </row>
    <row r="1380" spans="3:5" hidden="1" x14ac:dyDescent="0.25">
      <c r="C1380" s="92"/>
      <c r="E1380" s="93"/>
    </row>
    <row r="1381" spans="3:5" hidden="1" x14ac:dyDescent="0.25">
      <c r="C1381" s="92"/>
      <c r="E1381" s="93"/>
    </row>
    <row r="1382" spans="3:5" hidden="1" x14ac:dyDescent="0.25">
      <c r="C1382" s="92"/>
      <c r="E1382" s="93"/>
    </row>
    <row r="1383" spans="3:5" hidden="1" x14ac:dyDescent="0.25">
      <c r="C1383" s="92"/>
      <c r="E1383" s="93"/>
    </row>
    <row r="1384" spans="3:5" hidden="1" x14ac:dyDescent="0.25">
      <c r="C1384" s="92"/>
      <c r="E1384" s="93"/>
    </row>
    <row r="1385" spans="3:5" hidden="1" x14ac:dyDescent="0.25">
      <c r="C1385" s="92"/>
      <c r="E1385" s="93"/>
    </row>
    <row r="1386" spans="3:5" hidden="1" x14ac:dyDescent="0.25">
      <c r="C1386" s="92"/>
      <c r="E1386" s="93"/>
    </row>
    <row r="1387" spans="3:5" hidden="1" x14ac:dyDescent="0.25">
      <c r="C1387" s="92"/>
      <c r="E1387" s="93"/>
    </row>
    <row r="1388" spans="3:5" hidden="1" x14ac:dyDescent="0.25">
      <c r="C1388" s="92"/>
      <c r="E1388" s="93"/>
    </row>
    <row r="1389" spans="3:5" hidden="1" x14ac:dyDescent="0.25">
      <c r="C1389" s="92"/>
      <c r="E1389" s="93"/>
    </row>
    <row r="1390" spans="3:5" hidden="1" x14ac:dyDescent="0.25">
      <c r="C1390" s="92"/>
      <c r="E1390" s="93"/>
    </row>
    <row r="1391" spans="3:5" hidden="1" x14ac:dyDescent="0.25">
      <c r="C1391" s="92"/>
      <c r="E1391" s="93"/>
    </row>
    <row r="1392" spans="3:5" hidden="1" x14ac:dyDescent="0.25">
      <c r="C1392" s="92"/>
      <c r="E1392" s="93"/>
    </row>
    <row r="1393" spans="3:5" hidden="1" x14ac:dyDescent="0.25">
      <c r="C1393" s="92"/>
      <c r="E1393" s="93"/>
    </row>
    <row r="1394" spans="3:5" hidden="1" x14ac:dyDescent="0.25">
      <c r="C1394" s="92"/>
      <c r="E1394" s="93"/>
    </row>
    <row r="1395" spans="3:5" hidden="1" x14ac:dyDescent="0.25">
      <c r="C1395" s="92"/>
      <c r="E1395" s="93"/>
    </row>
    <row r="1396" spans="3:5" hidden="1" x14ac:dyDescent="0.25">
      <c r="C1396" s="92"/>
      <c r="E1396" s="93"/>
    </row>
    <row r="1397" spans="3:5" hidden="1" x14ac:dyDescent="0.25">
      <c r="C1397" s="92"/>
      <c r="E1397" s="93"/>
    </row>
    <row r="1398" spans="3:5" hidden="1" x14ac:dyDescent="0.25">
      <c r="C1398" s="92"/>
      <c r="E1398" s="93"/>
    </row>
    <row r="1399" spans="3:5" hidden="1" x14ac:dyDescent="0.25">
      <c r="C1399" s="92"/>
      <c r="E1399" s="93"/>
    </row>
    <row r="1400" spans="3:5" hidden="1" x14ac:dyDescent="0.25">
      <c r="C1400" s="92"/>
      <c r="E1400" s="93"/>
    </row>
    <row r="1401" spans="3:5" hidden="1" x14ac:dyDescent="0.25">
      <c r="C1401" s="92"/>
      <c r="E1401" s="93"/>
    </row>
    <row r="1402" spans="3:5" hidden="1" x14ac:dyDescent="0.25">
      <c r="C1402" s="92"/>
      <c r="E1402" s="93"/>
    </row>
    <row r="1403" spans="3:5" hidden="1" x14ac:dyDescent="0.25">
      <c r="C1403" s="92"/>
      <c r="E1403" s="93"/>
    </row>
    <row r="1404" spans="3:5" hidden="1" x14ac:dyDescent="0.25">
      <c r="C1404" s="92"/>
      <c r="E1404" s="93"/>
    </row>
    <row r="1405" spans="3:5" hidden="1" x14ac:dyDescent="0.25">
      <c r="C1405" s="92"/>
      <c r="E1405" s="93"/>
    </row>
    <row r="1406" spans="3:5" hidden="1" x14ac:dyDescent="0.25">
      <c r="C1406" s="92"/>
      <c r="E1406" s="93"/>
    </row>
    <row r="1407" spans="3:5" hidden="1" x14ac:dyDescent="0.25">
      <c r="C1407" s="92"/>
      <c r="E1407" s="93"/>
    </row>
    <row r="1408" spans="3:5" hidden="1" x14ac:dyDescent="0.25">
      <c r="C1408" s="92"/>
      <c r="E1408" s="93"/>
    </row>
    <row r="1409" spans="3:5" hidden="1" x14ac:dyDescent="0.25">
      <c r="C1409" s="92"/>
      <c r="E1409" s="93"/>
    </row>
    <row r="1410" spans="3:5" hidden="1" x14ac:dyDescent="0.25">
      <c r="C1410" s="92"/>
      <c r="E1410" s="93"/>
    </row>
    <row r="1411" spans="3:5" hidden="1" x14ac:dyDescent="0.25">
      <c r="C1411" s="92"/>
      <c r="E1411" s="93"/>
    </row>
    <row r="1412" spans="3:5" hidden="1" x14ac:dyDescent="0.25">
      <c r="C1412" s="92"/>
      <c r="E1412" s="93"/>
    </row>
    <row r="1413" spans="3:5" hidden="1" x14ac:dyDescent="0.25">
      <c r="C1413" s="92"/>
      <c r="E1413" s="93"/>
    </row>
    <row r="1414" spans="3:5" hidden="1" x14ac:dyDescent="0.25">
      <c r="C1414" s="92"/>
      <c r="E1414" s="93"/>
    </row>
    <row r="1415" spans="3:5" hidden="1" x14ac:dyDescent="0.25">
      <c r="C1415" s="92"/>
      <c r="E1415" s="93"/>
    </row>
    <row r="1416" spans="3:5" hidden="1" x14ac:dyDescent="0.25">
      <c r="C1416" s="92"/>
      <c r="E1416" s="93"/>
    </row>
    <row r="1417" spans="3:5" hidden="1" x14ac:dyDescent="0.25">
      <c r="C1417" s="92"/>
      <c r="E1417" s="93"/>
    </row>
    <row r="1418" spans="3:5" hidden="1" x14ac:dyDescent="0.25">
      <c r="C1418" s="92"/>
      <c r="E1418" s="93"/>
    </row>
    <row r="1419" spans="3:5" hidden="1" x14ac:dyDescent="0.25">
      <c r="C1419" s="92"/>
      <c r="E1419" s="93"/>
    </row>
    <row r="1420" spans="3:5" hidden="1" x14ac:dyDescent="0.25">
      <c r="C1420" s="92"/>
      <c r="E1420" s="93"/>
    </row>
    <row r="1421" spans="3:5" hidden="1" x14ac:dyDescent="0.25">
      <c r="C1421" s="92"/>
      <c r="E1421" s="93"/>
    </row>
    <row r="1422" spans="3:5" hidden="1" x14ac:dyDescent="0.25">
      <c r="C1422" s="92"/>
      <c r="E1422" s="93"/>
    </row>
    <row r="1423" spans="3:5" hidden="1" x14ac:dyDescent="0.25">
      <c r="C1423" s="92"/>
      <c r="E1423" s="93"/>
    </row>
    <row r="1424" spans="3:5" hidden="1" x14ac:dyDescent="0.25">
      <c r="C1424" s="92"/>
      <c r="E1424" s="93"/>
    </row>
    <row r="1425" spans="3:5" hidden="1" x14ac:dyDescent="0.25">
      <c r="C1425" s="92"/>
      <c r="E1425" s="93"/>
    </row>
    <row r="1426" spans="3:5" hidden="1" x14ac:dyDescent="0.25">
      <c r="C1426" s="92"/>
      <c r="E1426" s="93"/>
    </row>
    <row r="1427" spans="3:5" hidden="1" x14ac:dyDescent="0.25">
      <c r="C1427" s="92"/>
      <c r="E1427" s="93"/>
    </row>
    <row r="1428" spans="3:5" hidden="1" x14ac:dyDescent="0.25">
      <c r="C1428" s="92"/>
      <c r="E1428" s="93"/>
    </row>
    <row r="1429" spans="3:5" hidden="1" x14ac:dyDescent="0.25">
      <c r="C1429" s="92"/>
      <c r="E1429" s="93"/>
    </row>
    <row r="1430" spans="3:5" hidden="1" x14ac:dyDescent="0.25">
      <c r="C1430" s="92"/>
      <c r="E1430" s="93"/>
    </row>
    <row r="1431" spans="3:5" hidden="1" x14ac:dyDescent="0.25">
      <c r="C1431" s="92"/>
      <c r="E1431" s="93"/>
    </row>
    <row r="1432" spans="3:5" hidden="1" x14ac:dyDescent="0.25">
      <c r="C1432" s="92"/>
      <c r="E1432" s="93"/>
    </row>
    <row r="1433" spans="3:5" hidden="1" x14ac:dyDescent="0.25">
      <c r="C1433" s="92"/>
      <c r="E1433" s="93"/>
    </row>
    <row r="1434" spans="3:5" hidden="1" x14ac:dyDescent="0.25">
      <c r="C1434" s="92"/>
      <c r="E1434" s="93"/>
    </row>
    <row r="1435" spans="3:5" hidden="1" x14ac:dyDescent="0.25">
      <c r="C1435" s="92"/>
      <c r="E1435" s="93"/>
    </row>
    <row r="1436" spans="3:5" hidden="1" x14ac:dyDescent="0.25">
      <c r="C1436" s="92"/>
      <c r="E1436" s="93"/>
    </row>
    <row r="1437" spans="3:5" hidden="1" x14ac:dyDescent="0.25">
      <c r="C1437" s="92"/>
      <c r="E1437" s="93"/>
    </row>
    <row r="1438" spans="3:5" hidden="1" x14ac:dyDescent="0.25">
      <c r="C1438" s="92"/>
      <c r="E1438" s="93"/>
    </row>
    <row r="1439" spans="3:5" hidden="1" x14ac:dyDescent="0.25">
      <c r="C1439" s="92"/>
      <c r="E1439" s="93"/>
    </row>
    <row r="1440" spans="3:5" hidden="1" x14ac:dyDescent="0.25">
      <c r="C1440" s="92"/>
      <c r="E1440" s="93"/>
    </row>
    <row r="1441" spans="3:5" hidden="1" x14ac:dyDescent="0.25">
      <c r="C1441" s="92"/>
      <c r="E1441" s="93"/>
    </row>
    <row r="1442" spans="3:5" hidden="1" x14ac:dyDescent="0.25">
      <c r="C1442" s="92"/>
      <c r="E1442" s="93"/>
    </row>
    <row r="1443" spans="3:5" hidden="1" x14ac:dyDescent="0.25">
      <c r="C1443" s="92"/>
      <c r="E1443" s="93"/>
    </row>
    <row r="1444" spans="3:5" hidden="1" x14ac:dyDescent="0.25">
      <c r="C1444" s="92"/>
      <c r="E1444" s="93"/>
    </row>
    <row r="1445" spans="3:5" hidden="1" x14ac:dyDescent="0.25">
      <c r="C1445" s="92"/>
      <c r="E1445" s="93"/>
    </row>
    <row r="1446" spans="3:5" hidden="1" x14ac:dyDescent="0.25">
      <c r="C1446" s="92"/>
      <c r="E1446" s="93"/>
    </row>
    <row r="1447" spans="3:5" hidden="1" x14ac:dyDescent="0.25">
      <c r="C1447" s="92"/>
      <c r="E1447" s="93"/>
    </row>
    <row r="1448" spans="3:5" hidden="1" x14ac:dyDescent="0.25">
      <c r="C1448" s="92"/>
      <c r="E1448" s="93"/>
    </row>
    <row r="1449" spans="3:5" hidden="1" x14ac:dyDescent="0.25">
      <c r="C1449" s="92"/>
      <c r="E1449" s="93"/>
    </row>
    <row r="1450" spans="3:5" hidden="1" x14ac:dyDescent="0.25">
      <c r="C1450" s="92"/>
      <c r="E1450" s="93"/>
    </row>
    <row r="1451" spans="3:5" hidden="1" x14ac:dyDescent="0.25">
      <c r="C1451" s="92"/>
      <c r="E1451" s="93"/>
    </row>
    <row r="1452" spans="3:5" hidden="1" x14ac:dyDescent="0.25">
      <c r="C1452" s="92"/>
      <c r="E1452" s="93"/>
    </row>
    <row r="1453" spans="3:5" hidden="1" x14ac:dyDescent="0.25">
      <c r="C1453" s="92"/>
      <c r="E1453" s="93"/>
    </row>
    <row r="1454" spans="3:5" hidden="1" x14ac:dyDescent="0.25">
      <c r="C1454" s="92"/>
      <c r="E1454" s="93"/>
    </row>
    <row r="1455" spans="3:5" hidden="1" x14ac:dyDescent="0.25">
      <c r="C1455" s="92"/>
      <c r="E1455" s="93"/>
    </row>
    <row r="1456" spans="3:5" hidden="1" x14ac:dyDescent="0.25">
      <c r="C1456" s="92"/>
      <c r="E1456" s="93"/>
    </row>
    <row r="1457" spans="3:5" hidden="1" x14ac:dyDescent="0.25">
      <c r="C1457" s="92"/>
      <c r="E1457" s="93"/>
    </row>
    <row r="1458" spans="3:5" hidden="1" x14ac:dyDescent="0.25">
      <c r="C1458" s="92"/>
      <c r="E1458" s="93"/>
    </row>
    <row r="1459" spans="3:5" hidden="1" x14ac:dyDescent="0.25">
      <c r="C1459" s="92"/>
      <c r="E1459" s="93"/>
    </row>
    <row r="1460" spans="3:5" hidden="1" x14ac:dyDescent="0.25">
      <c r="C1460" s="92"/>
      <c r="E1460" s="93"/>
    </row>
    <row r="1461" spans="3:5" hidden="1" x14ac:dyDescent="0.25">
      <c r="C1461" s="92"/>
      <c r="E1461" s="93"/>
    </row>
    <row r="1462" spans="3:5" hidden="1" x14ac:dyDescent="0.25">
      <c r="C1462" s="92"/>
      <c r="E1462" s="93"/>
    </row>
    <row r="1463" spans="3:5" hidden="1" x14ac:dyDescent="0.25">
      <c r="C1463" s="92"/>
      <c r="E1463" s="93"/>
    </row>
    <row r="1464" spans="3:5" hidden="1" x14ac:dyDescent="0.25">
      <c r="C1464" s="92"/>
      <c r="E1464" s="93"/>
    </row>
    <row r="1465" spans="3:5" hidden="1" x14ac:dyDescent="0.25">
      <c r="C1465" s="92"/>
      <c r="E1465" s="93"/>
    </row>
    <row r="1466" spans="3:5" hidden="1" x14ac:dyDescent="0.25">
      <c r="C1466" s="92"/>
      <c r="E1466" s="93"/>
    </row>
    <row r="1467" spans="3:5" hidden="1" x14ac:dyDescent="0.25">
      <c r="C1467" s="92"/>
      <c r="E1467" s="93"/>
    </row>
    <row r="1468" spans="3:5" hidden="1" x14ac:dyDescent="0.25">
      <c r="C1468" s="92"/>
      <c r="E1468" s="93"/>
    </row>
    <row r="1469" spans="3:5" hidden="1" x14ac:dyDescent="0.25">
      <c r="C1469" s="92"/>
      <c r="E1469" s="93"/>
    </row>
    <row r="1470" spans="3:5" hidden="1" x14ac:dyDescent="0.25">
      <c r="C1470" s="92"/>
      <c r="E1470" s="93"/>
    </row>
    <row r="1471" spans="3:5" hidden="1" x14ac:dyDescent="0.25">
      <c r="C1471" s="92"/>
      <c r="E1471" s="93"/>
    </row>
    <row r="1472" spans="3:5" hidden="1" x14ac:dyDescent="0.25">
      <c r="C1472" s="92"/>
      <c r="E1472" s="93"/>
    </row>
    <row r="1473" spans="3:5" hidden="1" x14ac:dyDescent="0.25">
      <c r="C1473" s="92"/>
      <c r="E1473" s="93"/>
    </row>
    <row r="1474" spans="3:5" hidden="1" x14ac:dyDescent="0.25">
      <c r="C1474" s="92"/>
      <c r="E1474" s="93"/>
    </row>
    <row r="1475" spans="3:5" hidden="1" x14ac:dyDescent="0.25">
      <c r="C1475" s="92"/>
      <c r="E1475" s="93"/>
    </row>
    <row r="1476" spans="3:5" hidden="1" x14ac:dyDescent="0.25">
      <c r="C1476" s="92"/>
      <c r="E1476" s="93"/>
    </row>
    <row r="1477" spans="3:5" hidden="1" x14ac:dyDescent="0.25">
      <c r="C1477" s="92"/>
      <c r="E1477" s="93"/>
    </row>
    <row r="1478" spans="3:5" hidden="1" x14ac:dyDescent="0.25">
      <c r="C1478" s="92"/>
      <c r="E1478" s="93"/>
    </row>
    <row r="1479" spans="3:5" hidden="1" x14ac:dyDescent="0.25">
      <c r="C1479" s="92"/>
      <c r="E1479" s="93"/>
    </row>
    <row r="1480" spans="3:5" hidden="1" x14ac:dyDescent="0.25">
      <c r="C1480" s="92"/>
      <c r="E1480" s="93"/>
    </row>
    <row r="1481" spans="3:5" hidden="1" x14ac:dyDescent="0.25">
      <c r="C1481" s="92"/>
      <c r="E1481" s="93"/>
    </row>
    <row r="1482" spans="3:5" hidden="1" x14ac:dyDescent="0.25">
      <c r="C1482" s="92"/>
      <c r="E1482" s="93"/>
    </row>
    <row r="1483" spans="3:5" hidden="1" x14ac:dyDescent="0.25">
      <c r="C1483" s="92"/>
      <c r="E1483" s="93"/>
    </row>
    <row r="1484" spans="3:5" hidden="1" x14ac:dyDescent="0.25">
      <c r="C1484" s="92"/>
      <c r="E1484" s="93"/>
    </row>
    <row r="1485" spans="3:5" hidden="1" x14ac:dyDescent="0.25">
      <c r="C1485" s="92"/>
      <c r="E1485" s="93"/>
    </row>
    <row r="1486" spans="3:5" hidden="1" x14ac:dyDescent="0.25">
      <c r="C1486" s="92"/>
      <c r="E1486" s="93"/>
    </row>
    <row r="1487" spans="3:5" hidden="1" x14ac:dyDescent="0.25">
      <c r="C1487" s="92"/>
      <c r="E1487" s="93"/>
    </row>
    <row r="1488" spans="3:5" hidden="1" x14ac:dyDescent="0.25">
      <c r="C1488" s="92"/>
      <c r="E1488" s="93"/>
    </row>
    <row r="1489" spans="3:5" hidden="1" x14ac:dyDescent="0.25">
      <c r="C1489" s="92"/>
      <c r="E1489" s="93"/>
    </row>
  </sheetData>
  <mergeCells count="83">
    <mergeCell ref="A1:C3"/>
    <mergeCell ref="G4:K4"/>
    <mergeCell ref="L4:P4"/>
    <mergeCell ref="Q4:U4"/>
    <mergeCell ref="V4:Z4"/>
    <mergeCell ref="D1:W1"/>
    <mergeCell ref="Y1:Z1"/>
    <mergeCell ref="D2:X2"/>
    <mergeCell ref="Y2:Z2"/>
    <mergeCell ref="Y3:Z3"/>
    <mergeCell ref="D16:D20"/>
    <mergeCell ref="D22:D25"/>
    <mergeCell ref="D26:D28"/>
    <mergeCell ref="D29:D30"/>
    <mergeCell ref="F11:F12"/>
    <mergeCell ref="D136:D140"/>
    <mergeCell ref="A129:A140"/>
    <mergeCell ref="C129:C133"/>
    <mergeCell ref="D129:D133"/>
    <mergeCell ref="C136:C140"/>
    <mergeCell ref="C85:C95"/>
    <mergeCell ref="E113:E117"/>
    <mergeCell ref="F113:F117"/>
    <mergeCell ref="D119:D120"/>
    <mergeCell ref="E119:E120"/>
    <mergeCell ref="D124:D126"/>
    <mergeCell ref="E124:E126"/>
    <mergeCell ref="C72:C74"/>
    <mergeCell ref="D72:D74"/>
    <mergeCell ref="D75:D78"/>
    <mergeCell ref="C108:C112"/>
    <mergeCell ref="C96:C107"/>
    <mergeCell ref="C68:C69"/>
    <mergeCell ref="B64:B71"/>
    <mergeCell ref="B72:B128"/>
    <mergeCell ref="A4:A5"/>
    <mergeCell ref="C4:C5"/>
    <mergeCell ref="D4:D5"/>
    <mergeCell ref="E4:E5"/>
    <mergeCell ref="F4:F5"/>
    <mergeCell ref="A6:A10"/>
    <mergeCell ref="C6:C10"/>
    <mergeCell ref="D6:D10"/>
    <mergeCell ref="D79:D81"/>
    <mergeCell ref="C75:C84"/>
    <mergeCell ref="C21:C36"/>
    <mergeCell ref="C37:C56"/>
    <mergeCell ref="D37:D38"/>
    <mergeCell ref="D32:D34"/>
    <mergeCell ref="D39:D40"/>
    <mergeCell ref="D50:D51"/>
    <mergeCell ref="D11:D12"/>
    <mergeCell ref="A72:A128"/>
    <mergeCell ref="A11:A63"/>
    <mergeCell ref="C11:C15"/>
    <mergeCell ref="C57:C63"/>
    <mergeCell ref="A64:A71"/>
    <mergeCell ref="B4:B5"/>
    <mergeCell ref="B6:B10"/>
    <mergeCell ref="B129:B140"/>
    <mergeCell ref="B11:B63"/>
    <mergeCell ref="C16:C20"/>
    <mergeCell ref="C64:C67"/>
    <mergeCell ref="D87:D92"/>
    <mergeCell ref="D68:D69"/>
    <mergeCell ref="D41:D46"/>
    <mergeCell ref="D57:D59"/>
    <mergeCell ref="F124:F126"/>
    <mergeCell ref="C113:C128"/>
    <mergeCell ref="D127:D128"/>
    <mergeCell ref="E127:E128"/>
    <mergeCell ref="E75:E77"/>
    <mergeCell ref="F75:F77"/>
    <mergeCell ref="D102:D103"/>
    <mergeCell ref="D104:D105"/>
    <mergeCell ref="D96:D97"/>
    <mergeCell ref="D98:D99"/>
    <mergeCell ref="D100:D101"/>
    <mergeCell ref="D82:D84"/>
    <mergeCell ref="D113:D117"/>
    <mergeCell ref="D60:D62"/>
    <mergeCell ref="D64:D67"/>
    <mergeCell ref="D110:D111"/>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8499"/>
  <sheetViews>
    <sheetView showGridLines="0" topLeftCell="F1" workbookViewId="0">
      <selection activeCell="I7" sqref="I7"/>
    </sheetView>
  </sheetViews>
  <sheetFormatPr baseColWidth="10" defaultRowHeight="15.75" x14ac:dyDescent="0.25"/>
  <cols>
    <col min="1" max="1" width="21.7109375" style="182" customWidth="1"/>
    <col min="2" max="2" width="11.140625" style="183" hidden="1" customWidth="1"/>
    <col min="3" max="3" width="13" style="183" hidden="1" customWidth="1"/>
    <col min="4" max="4" width="16" style="183" hidden="1" customWidth="1"/>
    <col min="5" max="5" width="9.85546875" style="182" customWidth="1"/>
    <col min="6" max="6" width="63.140625" style="185" customWidth="1"/>
    <col min="7" max="7" width="12.28515625" style="185" customWidth="1"/>
    <col min="8" max="8" width="10.85546875" style="183" customWidth="1"/>
    <col min="9" max="12" width="22.28515625" style="171" customWidth="1"/>
    <col min="13" max="14" width="11.7109375" style="202" bestFit="1" customWidth="1"/>
    <col min="15" max="16384" width="11.42578125" style="198"/>
  </cols>
  <sheetData>
    <row r="1" spans="1:14" ht="18.75" customHeight="1" x14ac:dyDescent="0.25">
      <c r="A1" s="418" t="s">
        <v>640</v>
      </c>
      <c r="B1" s="170" t="s">
        <v>190</v>
      </c>
      <c r="C1" s="170" t="s">
        <v>186</v>
      </c>
      <c r="D1" s="420" t="s">
        <v>191</v>
      </c>
      <c r="E1" s="418" t="s">
        <v>192</v>
      </c>
      <c r="F1" s="418" t="s">
        <v>193</v>
      </c>
      <c r="G1" s="418" t="s">
        <v>200</v>
      </c>
      <c r="H1" s="197" t="s">
        <v>186</v>
      </c>
      <c r="I1" s="197" t="s">
        <v>828</v>
      </c>
      <c r="J1" s="197" t="s">
        <v>201</v>
      </c>
      <c r="K1" s="422" t="s">
        <v>195</v>
      </c>
      <c r="L1" s="197" t="s">
        <v>194</v>
      </c>
    </row>
    <row r="2" spans="1:14" ht="25.5" customHeight="1" x14ac:dyDescent="0.25">
      <c r="A2" s="419"/>
      <c r="B2" s="172">
        <v>1</v>
      </c>
      <c r="C2" s="172">
        <f>+C4+C7+C41+C50+C86</f>
        <v>1</v>
      </c>
      <c r="D2" s="421"/>
      <c r="E2" s="419"/>
      <c r="F2" s="419"/>
      <c r="G2" s="419"/>
      <c r="H2" s="189">
        <f>SUM(H4+H7+H41+H50+H86)</f>
        <v>1</v>
      </c>
      <c r="I2" s="189" t="e">
        <f>+(I4*0.2)+(I7*0.2)+(I41*0.2)+(I50*0.2)+(I86*0.2)</f>
        <v>#REF!</v>
      </c>
      <c r="J2" s="189" t="e">
        <f>+J4+J7+J41+J50+J86</f>
        <v>#REF!</v>
      </c>
      <c r="K2" s="423"/>
      <c r="L2" s="189" t="e">
        <f>+L4+L7+L41+L50+L86</f>
        <v>#REF!</v>
      </c>
    </row>
    <row r="3" spans="1:14" ht="5.25" customHeight="1" x14ac:dyDescent="0.25">
      <c r="L3" s="198"/>
    </row>
    <row r="4" spans="1:14" ht="27" customHeight="1" thickBot="1" x14ac:dyDescent="0.3">
      <c r="A4" s="193" t="s">
        <v>97</v>
      </c>
      <c r="B4" s="223">
        <f>+$B$2/5</f>
        <v>0.2</v>
      </c>
      <c r="C4" s="223">
        <f>+C5</f>
        <v>0.2</v>
      </c>
      <c r="D4" s="223">
        <f>+B4-C4</f>
        <v>0</v>
      </c>
      <c r="E4" s="193">
        <v>1</v>
      </c>
      <c r="F4" s="191" t="s">
        <v>3</v>
      </c>
      <c r="G4" s="191"/>
      <c r="H4" s="189">
        <f>+H5</f>
        <v>0.2</v>
      </c>
      <c r="I4" s="189" t="e">
        <f>+J4/H4</f>
        <v>#REF!</v>
      </c>
      <c r="J4" s="189" t="e">
        <f>+J5</f>
        <v>#REF!</v>
      </c>
      <c r="K4" s="189" t="e">
        <f>+L4/H4</f>
        <v>#REF!</v>
      </c>
      <c r="L4" s="189" t="e">
        <f>+L5</f>
        <v>#REF!</v>
      </c>
      <c r="M4" s="205" t="e">
        <f>+L4/J4</f>
        <v>#REF!</v>
      </c>
      <c r="N4" s="205" t="e">
        <f>+K4/I4</f>
        <v>#REF!</v>
      </c>
    </row>
    <row r="5" spans="1:14" s="215" customFormat="1" ht="24.95" customHeight="1" x14ac:dyDescent="0.25">
      <c r="A5" s="222" t="s">
        <v>1</v>
      </c>
      <c r="B5" s="195">
        <f>+B4/1</f>
        <v>0.2</v>
      </c>
      <c r="C5" s="195">
        <f>+C6</f>
        <v>0.2</v>
      </c>
      <c r="D5" s="195">
        <f>+C5-B5</f>
        <v>0</v>
      </c>
      <c r="E5" s="221" t="s">
        <v>98</v>
      </c>
      <c r="F5" s="209" t="s">
        <v>4</v>
      </c>
      <c r="G5" s="208"/>
      <c r="H5" s="201">
        <f>+H6</f>
        <v>0.2</v>
      </c>
      <c r="I5" s="201" t="e">
        <f>I6</f>
        <v>#REF!</v>
      </c>
      <c r="J5" s="201" t="e">
        <f>+J6</f>
        <v>#REF!</v>
      </c>
      <c r="K5" s="201" t="e">
        <f>+L5/H5</f>
        <v>#REF!</v>
      </c>
      <c r="L5" s="201" t="e">
        <f>+L6</f>
        <v>#REF!</v>
      </c>
      <c r="M5" s="205" t="e">
        <f t="shared" ref="M5:M40" si="0">+L5/J5</f>
        <v>#REF!</v>
      </c>
      <c r="N5" s="205" t="e">
        <f t="shared" ref="N5:N40" si="1">+K5/I5</f>
        <v>#REF!</v>
      </c>
    </row>
    <row r="6" spans="1:14" ht="24.95" customHeight="1" x14ac:dyDescent="0.25">
      <c r="A6" s="196" t="s">
        <v>216</v>
      </c>
      <c r="B6" s="175">
        <f>+B5/1</f>
        <v>0.2</v>
      </c>
      <c r="C6" s="175">
        <v>0.2</v>
      </c>
      <c r="D6" s="175">
        <f>+C6-B6</f>
        <v>0</v>
      </c>
      <c r="E6" s="174" t="s">
        <v>99</v>
      </c>
      <c r="F6" s="176" t="s">
        <v>93</v>
      </c>
      <c r="G6" s="176"/>
      <c r="H6" s="211">
        <v>0.2</v>
      </c>
      <c r="I6" s="211" t="e">
        <f>Consolidado!#REF!</f>
        <v>#REF!</v>
      </c>
      <c r="J6" s="211" t="e">
        <f>+I6*H6</f>
        <v>#REF!</v>
      </c>
      <c r="K6" s="211" t="e">
        <f>Consolidado!#REF!</f>
        <v>#REF!</v>
      </c>
      <c r="L6" s="211" t="e">
        <f>+K6*H6</f>
        <v>#REF!</v>
      </c>
      <c r="M6" s="205" t="e">
        <f t="shared" si="0"/>
        <v>#REF!</v>
      </c>
      <c r="N6" s="205" t="e">
        <f t="shared" si="1"/>
        <v>#REF!</v>
      </c>
    </row>
    <row r="7" spans="1:14" ht="27" customHeight="1" x14ac:dyDescent="0.25">
      <c r="A7" s="194" t="s">
        <v>0</v>
      </c>
      <c r="B7" s="224">
        <f>+$B$2/5</f>
        <v>0.2</v>
      </c>
      <c r="C7" s="224">
        <f>+C8+C13+C15+C24+C37</f>
        <v>0.2</v>
      </c>
      <c r="D7" s="224">
        <f>+B7-C7</f>
        <v>0</v>
      </c>
      <c r="E7" s="194">
        <v>2</v>
      </c>
      <c r="F7" s="192" t="s">
        <v>6</v>
      </c>
      <c r="G7" s="192"/>
      <c r="H7" s="189">
        <f>H8+H13+H15+H24+H37</f>
        <v>0.2</v>
      </c>
      <c r="I7" s="189" t="e">
        <f>+J7/H7</f>
        <v>#REF!</v>
      </c>
      <c r="J7" s="189" t="e">
        <f>+J8+J13+J15+J24+J37</f>
        <v>#REF!</v>
      </c>
      <c r="K7" s="189" t="e">
        <f>+L7/H7</f>
        <v>#REF!</v>
      </c>
      <c r="L7" s="189" t="e">
        <f>+L8+L13+L15+L24+L37</f>
        <v>#REF!</v>
      </c>
      <c r="M7" s="206" t="e">
        <f>+L7/J7</f>
        <v>#REF!</v>
      </c>
      <c r="N7" s="206" t="e">
        <f t="shared" si="1"/>
        <v>#REF!</v>
      </c>
    </row>
    <row r="8" spans="1:14" s="215" customFormat="1" ht="24.95" customHeight="1" x14ac:dyDescent="0.25">
      <c r="A8" s="199" t="s">
        <v>96</v>
      </c>
      <c r="B8" s="173">
        <f>+$B$7/5</f>
        <v>0.04</v>
      </c>
      <c r="C8" s="173">
        <f>+C9+C10+C11+C12</f>
        <v>0.04</v>
      </c>
      <c r="D8" s="173">
        <f t="shared" ref="D8:D20" si="2">+C8-B8</f>
        <v>0</v>
      </c>
      <c r="E8" s="199" t="s">
        <v>100</v>
      </c>
      <c r="F8" s="199" t="s">
        <v>7</v>
      </c>
      <c r="G8" s="200"/>
      <c r="H8" s="201">
        <f>+H9+H10+H11+H12</f>
        <v>0.04</v>
      </c>
      <c r="I8" s="201" t="e">
        <f>+J8/H8</f>
        <v>#REF!</v>
      </c>
      <c r="J8" s="201" t="e">
        <f>+J9+J10+J11+J12</f>
        <v>#REF!</v>
      </c>
      <c r="K8" s="201" t="e">
        <f>+L8/H8</f>
        <v>#REF!</v>
      </c>
      <c r="L8" s="201" t="e">
        <f>+L9+L10+L11+L12</f>
        <v>#REF!</v>
      </c>
      <c r="M8" s="206" t="e">
        <f t="shared" si="0"/>
        <v>#REF!</v>
      </c>
      <c r="N8" s="206" t="e">
        <f t="shared" si="1"/>
        <v>#REF!</v>
      </c>
    </row>
    <row r="9" spans="1:14" ht="24.95" customHeight="1" x14ac:dyDescent="0.25">
      <c r="A9" s="411" t="s">
        <v>216</v>
      </c>
      <c r="B9" s="175">
        <v>0.04</v>
      </c>
      <c r="C9" s="175">
        <v>0.04</v>
      </c>
      <c r="D9" s="175">
        <f t="shared" si="2"/>
        <v>0</v>
      </c>
      <c r="E9" s="174" t="s">
        <v>101</v>
      </c>
      <c r="F9" s="178" t="s">
        <v>629</v>
      </c>
      <c r="G9" s="178"/>
      <c r="H9" s="211">
        <v>0.04</v>
      </c>
      <c r="I9" s="211" t="e">
        <f>Consolidado!#REF!</f>
        <v>#REF!</v>
      </c>
      <c r="J9" s="211" t="e">
        <f>+H9*I9</f>
        <v>#REF!</v>
      </c>
      <c r="K9" s="211" t="e">
        <f>Consolidado!#REF!</f>
        <v>#REF!</v>
      </c>
      <c r="L9" s="211" t="e">
        <f>+K9*H9</f>
        <v>#REF!</v>
      </c>
      <c r="M9" s="205" t="e">
        <f t="shared" si="0"/>
        <v>#REF!</v>
      </c>
      <c r="N9" s="205" t="e">
        <f t="shared" si="1"/>
        <v>#REF!</v>
      </c>
    </row>
    <row r="10" spans="1:14" ht="24.95" customHeight="1" x14ac:dyDescent="0.25">
      <c r="A10" s="414"/>
      <c r="B10" s="175">
        <v>0</v>
      </c>
      <c r="C10" s="175">
        <v>0</v>
      </c>
      <c r="D10" s="175">
        <f t="shared" si="2"/>
        <v>0</v>
      </c>
      <c r="E10" s="174" t="s">
        <v>102</v>
      </c>
      <c r="F10" s="178" t="s">
        <v>9</v>
      </c>
      <c r="G10" s="178"/>
      <c r="H10" s="212">
        <v>0</v>
      </c>
      <c r="I10" s="212" t="e">
        <f>Consolidado!#REF!</f>
        <v>#REF!</v>
      </c>
      <c r="J10" s="212" t="e">
        <f>+H10*I10</f>
        <v>#REF!</v>
      </c>
      <c r="K10" s="212" t="e">
        <f>Consolidado!#REF!</f>
        <v>#REF!</v>
      </c>
      <c r="L10" s="212" t="e">
        <f>+K10*H10</f>
        <v>#REF!</v>
      </c>
      <c r="M10" s="205" t="e">
        <f t="shared" si="0"/>
        <v>#REF!</v>
      </c>
      <c r="N10" s="205" t="e">
        <f t="shared" si="1"/>
        <v>#REF!</v>
      </c>
    </row>
    <row r="11" spans="1:14" ht="24.95" customHeight="1" x14ac:dyDescent="0.25">
      <c r="A11" s="414"/>
      <c r="B11" s="175">
        <v>0</v>
      </c>
      <c r="C11" s="175">
        <v>0</v>
      </c>
      <c r="D11" s="175">
        <f t="shared" si="2"/>
        <v>0</v>
      </c>
      <c r="E11" s="174" t="s">
        <v>103</v>
      </c>
      <c r="F11" s="178" t="s">
        <v>11</v>
      </c>
      <c r="G11" s="178"/>
      <c r="H11" s="212">
        <v>0</v>
      </c>
      <c r="I11" s="212" t="e">
        <f>Consolidado!#REF!</f>
        <v>#REF!</v>
      </c>
      <c r="J11" s="212" t="e">
        <f>+H11*I11</f>
        <v>#REF!</v>
      </c>
      <c r="K11" s="212" t="e">
        <f>Consolidado!#REF!</f>
        <v>#REF!</v>
      </c>
      <c r="L11" s="212" t="e">
        <f>+K11*H11</f>
        <v>#REF!</v>
      </c>
      <c r="M11" s="206" t="e">
        <f t="shared" si="0"/>
        <v>#REF!</v>
      </c>
      <c r="N11" s="206" t="e">
        <f t="shared" si="1"/>
        <v>#REF!</v>
      </c>
    </row>
    <row r="12" spans="1:14" ht="24.95" customHeight="1" x14ac:dyDescent="0.25">
      <c r="A12" s="415"/>
      <c r="B12" s="175">
        <v>0</v>
      </c>
      <c r="C12" s="175">
        <v>0</v>
      </c>
      <c r="D12" s="175">
        <f t="shared" si="2"/>
        <v>0</v>
      </c>
      <c r="E12" s="174" t="s">
        <v>104</v>
      </c>
      <c r="F12" s="178" t="s">
        <v>12</v>
      </c>
      <c r="G12" s="178"/>
      <c r="H12" s="212">
        <v>0</v>
      </c>
      <c r="I12" s="212" t="e">
        <f>Consolidado!#REF!</f>
        <v>#REF!</v>
      </c>
      <c r="J12" s="212" t="e">
        <f>+I12*H12</f>
        <v>#REF!</v>
      </c>
      <c r="K12" s="212" t="e">
        <f>Consolidado!#REF!</f>
        <v>#REF!</v>
      </c>
      <c r="L12" s="212" t="e">
        <f>+K12*H12</f>
        <v>#REF!</v>
      </c>
      <c r="M12" s="206" t="e">
        <f t="shared" si="0"/>
        <v>#REF!</v>
      </c>
      <c r="N12" s="206" t="e">
        <f t="shared" si="1"/>
        <v>#REF!</v>
      </c>
    </row>
    <row r="13" spans="1:14" ht="24.95" customHeight="1" x14ac:dyDescent="0.25">
      <c r="A13" s="199" t="s">
        <v>96</v>
      </c>
      <c r="B13" s="173">
        <f>+$B$7/5</f>
        <v>0.04</v>
      </c>
      <c r="C13" s="173">
        <f>+C14</f>
        <v>0.04</v>
      </c>
      <c r="D13" s="173">
        <f t="shared" si="2"/>
        <v>0</v>
      </c>
      <c r="E13" s="199" t="s">
        <v>105</v>
      </c>
      <c r="F13" s="199" t="s">
        <v>13</v>
      </c>
      <c r="G13" s="200"/>
      <c r="H13" s="201">
        <f>+H14</f>
        <v>0.04</v>
      </c>
      <c r="I13" s="201" t="e">
        <f>+J13/H13</f>
        <v>#REF!</v>
      </c>
      <c r="J13" s="201" t="e">
        <f>+J14</f>
        <v>#REF!</v>
      </c>
      <c r="K13" s="201" t="e">
        <f>+L13/H13</f>
        <v>#REF!</v>
      </c>
      <c r="L13" s="201" t="e">
        <f>+L14</f>
        <v>#REF!</v>
      </c>
      <c r="M13" s="205" t="e">
        <f t="shared" si="0"/>
        <v>#REF!</v>
      </c>
      <c r="N13" s="205" t="e">
        <f t="shared" si="1"/>
        <v>#REF!</v>
      </c>
    </row>
    <row r="14" spans="1:14" ht="24.95" customHeight="1" x14ac:dyDescent="0.25">
      <c r="A14" s="174" t="s">
        <v>216</v>
      </c>
      <c r="B14" s="175">
        <f>+B13/1</f>
        <v>0.04</v>
      </c>
      <c r="C14" s="175">
        <v>0.04</v>
      </c>
      <c r="D14" s="175">
        <f t="shared" si="2"/>
        <v>0</v>
      </c>
      <c r="E14" s="174" t="s">
        <v>106</v>
      </c>
      <c r="F14" s="178" t="s">
        <v>93</v>
      </c>
      <c r="G14" s="178"/>
      <c r="H14" s="211">
        <v>0.04</v>
      </c>
      <c r="I14" s="211" t="e">
        <f>Consolidado!#REF!</f>
        <v>#REF!</v>
      </c>
      <c r="J14" s="211" t="e">
        <f>+H14*I14</f>
        <v>#REF!</v>
      </c>
      <c r="K14" s="211" t="e">
        <f>Consolidado!#REF!</f>
        <v>#REF!</v>
      </c>
      <c r="L14" s="211" t="e">
        <f>+K14*H14</f>
        <v>#REF!</v>
      </c>
      <c r="M14" s="205" t="e">
        <f t="shared" si="0"/>
        <v>#REF!</v>
      </c>
      <c r="N14" s="205" t="e">
        <f t="shared" si="1"/>
        <v>#REF!</v>
      </c>
    </row>
    <row r="15" spans="1:14" ht="24.95" customHeight="1" x14ac:dyDescent="0.25">
      <c r="A15" s="199" t="s">
        <v>96</v>
      </c>
      <c r="B15" s="173">
        <f>+$B$7/5</f>
        <v>0.04</v>
      </c>
      <c r="C15" s="173">
        <f>+C16+C17+C18+C19+C20+C21+C22+C23</f>
        <v>0.04</v>
      </c>
      <c r="D15" s="173">
        <f t="shared" si="2"/>
        <v>0</v>
      </c>
      <c r="E15" s="199" t="s">
        <v>108</v>
      </c>
      <c r="F15" s="199" t="s">
        <v>107</v>
      </c>
      <c r="G15" s="200"/>
      <c r="H15" s="201">
        <f>+H16+H17+H18+H19+H20+H21+H22+H23</f>
        <v>0.04</v>
      </c>
      <c r="I15" s="201" t="e">
        <f>+J15/H15</f>
        <v>#REF!</v>
      </c>
      <c r="J15" s="201" t="e">
        <f>+J16+J17+J18+J19+J20+J21+J22+J23</f>
        <v>#REF!</v>
      </c>
      <c r="K15" s="201" t="e">
        <f>+L15/H15</f>
        <v>#REF!</v>
      </c>
      <c r="L15" s="201" t="e">
        <f>+L16+L17+L18+L19+L20+L21+L22+L23</f>
        <v>#REF!</v>
      </c>
      <c r="M15" s="206" t="e">
        <f t="shared" si="0"/>
        <v>#REF!</v>
      </c>
      <c r="N15" s="206" t="e">
        <f t="shared" si="1"/>
        <v>#REF!</v>
      </c>
    </row>
    <row r="16" spans="1:14" ht="24.95" customHeight="1" x14ac:dyDescent="0.25">
      <c r="A16" s="411" t="s">
        <v>216</v>
      </c>
      <c r="B16" s="175">
        <f>+$B$15/8</f>
        <v>5.0000000000000001E-3</v>
      </c>
      <c r="C16" s="175">
        <v>5.0000000000000001E-3</v>
      </c>
      <c r="D16" s="175">
        <f t="shared" si="2"/>
        <v>0</v>
      </c>
      <c r="E16" s="174" t="s">
        <v>109</v>
      </c>
      <c r="F16" s="179" t="s">
        <v>16</v>
      </c>
      <c r="G16" s="179"/>
      <c r="H16" s="211">
        <v>5.0000000000000001E-3</v>
      </c>
      <c r="I16" s="211" t="e">
        <f>Consolidado!#REF!</f>
        <v>#REF!</v>
      </c>
      <c r="J16" s="211" t="e">
        <f t="shared" ref="J16:J23" si="3">+I16*H16</f>
        <v>#REF!</v>
      </c>
      <c r="K16" s="211" t="e">
        <f>Consolidado!#REF!</f>
        <v>#REF!</v>
      </c>
      <c r="L16" s="211" t="e">
        <f t="shared" ref="L16:L23" si="4">+K16*H16</f>
        <v>#REF!</v>
      </c>
      <c r="M16" s="205" t="e">
        <f t="shared" si="0"/>
        <v>#REF!</v>
      </c>
      <c r="N16" s="205" t="e">
        <f t="shared" si="1"/>
        <v>#REF!</v>
      </c>
    </row>
    <row r="17" spans="1:14" ht="24.95" customHeight="1" x14ac:dyDescent="0.25">
      <c r="A17" s="412"/>
      <c r="B17" s="175">
        <f>+$B$15/8</f>
        <v>5.0000000000000001E-3</v>
      </c>
      <c r="C17" s="175">
        <v>5.0000000000000001E-3</v>
      </c>
      <c r="D17" s="175">
        <f t="shared" si="2"/>
        <v>0</v>
      </c>
      <c r="E17" s="174" t="s">
        <v>110</v>
      </c>
      <c r="F17" s="179" t="s">
        <v>17</v>
      </c>
      <c r="G17" s="179"/>
      <c r="H17" s="211">
        <v>5.0000000000000001E-3</v>
      </c>
      <c r="I17" s="211" t="e">
        <f>Consolidado!#REF!</f>
        <v>#REF!</v>
      </c>
      <c r="J17" s="211" t="e">
        <f t="shared" si="3"/>
        <v>#REF!</v>
      </c>
      <c r="K17" s="211" t="e">
        <f>Consolidado!#REF!</f>
        <v>#REF!</v>
      </c>
      <c r="L17" s="211" t="e">
        <f t="shared" si="4"/>
        <v>#REF!</v>
      </c>
      <c r="M17" s="205" t="e">
        <f t="shared" si="0"/>
        <v>#REF!</v>
      </c>
      <c r="N17" s="205" t="e">
        <f t="shared" si="1"/>
        <v>#REF!</v>
      </c>
    </row>
    <row r="18" spans="1:14" ht="24.95" customHeight="1" x14ac:dyDescent="0.25">
      <c r="A18" s="412"/>
      <c r="B18" s="175">
        <f t="shared" ref="B18:B23" si="5">+$B$15/8</f>
        <v>5.0000000000000001E-3</v>
      </c>
      <c r="C18" s="175">
        <v>5.0000000000000001E-3</v>
      </c>
      <c r="D18" s="175">
        <f t="shared" si="2"/>
        <v>0</v>
      </c>
      <c r="E18" s="174" t="s">
        <v>111</v>
      </c>
      <c r="F18" s="179" t="s">
        <v>18</v>
      </c>
      <c r="G18" s="179"/>
      <c r="H18" s="211">
        <v>5.0000000000000001E-3</v>
      </c>
      <c r="I18" s="211" t="e">
        <f>Consolidado!#REF!</f>
        <v>#REF!</v>
      </c>
      <c r="J18" s="211" t="e">
        <f t="shared" si="3"/>
        <v>#REF!</v>
      </c>
      <c r="K18" s="211" t="e">
        <f>Consolidado!#REF!</f>
        <v>#REF!</v>
      </c>
      <c r="L18" s="211" t="e">
        <f t="shared" si="4"/>
        <v>#REF!</v>
      </c>
      <c r="M18" s="205" t="e">
        <f t="shared" si="0"/>
        <v>#REF!</v>
      </c>
      <c r="N18" s="205" t="e">
        <f t="shared" si="1"/>
        <v>#REF!</v>
      </c>
    </row>
    <row r="19" spans="1:14" ht="24.95" customHeight="1" x14ac:dyDescent="0.25">
      <c r="A19" s="412"/>
      <c r="B19" s="175">
        <f t="shared" si="5"/>
        <v>5.0000000000000001E-3</v>
      </c>
      <c r="C19" s="175">
        <v>5.0000000000000001E-3</v>
      </c>
      <c r="D19" s="175">
        <f t="shared" si="2"/>
        <v>0</v>
      </c>
      <c r="E19" s="174" t="s">
        <v>112</v>
      </c>
      <c r="F19" s="179" t="s">
        <v>19</v>
      </c>
      <c r="G19" s="179"/>
      <c r="H19" s="211">
        <v>5.0000000000000001E-3</v>
      </c>
      <c r="I19" s="211" t="e">
        <f>Consolidado!#REF!</f>
        <v>#REF!</v>
      </c>
      <c r="J19" s="211" t="e">
        <f t="shared" si="3"/>
        <v>#REF!</v>
      </c>
      <c r="K19" s="211" t="e">
        <f>Consolidado!#REF!</f>
        <v>#REF!</v>
      </c>
      <c r="L19" s="211" t="e">
        <f t="shared" si="4"/>
        <v>#REF!</v>
      </c>
      <c r="M19" s="205" t="e">
        <f t="shared" si="0"/>
        <v>#REF!</v>
      </c>
      <c r="N19" s="205" t="e">
        <f t="shared" si="1"/>
        <v>#REF!</v>
      </c>
    </row>
    <row r="20" spans="1:14" ht="24.95" customHeight="1" x14ac:dyDescent="0.25">
      <c r="A20" s="412"/>
      <c r="B20" s="175">
        <f t="shared" si="5"/>
        <v>5.0000000000000001E-3</v>
      </c>
      <c r="C20" s="175">
        <v>5.0000000000000001E-3</v>
      </c>
      <c r="D20" s="175">
        <f t="shared" si="2"/>
        <v>0</v>
      </c>
      <c r="E20" s="174" t="s">
        <v>113</v>
      </c>
      <c r="F20" s="179" t="s">
        <v>20</v>
      </c>
      <c r="G20" s="179"/>
      <c r="H20" s="211">
        <v>5.0000000000000001E-3</v>
      </c>
      <c r="I20" s="211" t="e">
        <f>Consolidado!#REF!</f>
        <v>#REF!</v>
      </c>
      <c r="J20" s="211" t="e">
        <f t="shared" si="3"/>
        <v>#REF!</v>
      </c>
      <c r="K20" s="211" t="e">
        <f>Consolidado!#REF!</f>
        <v>#REF!</v>
      </c>
      <c r="L20" s="211" t="e">
        <f>+K20*H20</f>
        <v>#REF!</v>
      </c>
      <c r="M20" s="206" t="e">
        <f t="shared" si="0"/>
        <v>#REF!</v>
      </c>
      <c r="N20" s="206" t="e">
        <f t="shared" si="1"/>
        <v>#REF!</v>
      </c>
    </row>
    <row r="21" spans="1:14" ht="24.95" customHeight="1" x14ac:dyDescent="0.25">
      <c r="A21" s="412"/>
      <c r="B21" s="175">
        <f t="shared" si="5"/>
        <v>5.0000000000000001E-3</v>
      </c>
      <c r="C21" s="175">
        <v>5.0000000000000001E-3</v>
      </c>
      <c r="D21" s="175">
        <f>+C21-B21</f>
        <v>0</v>
      </c>
      <c r="E21" s="174" t="s">
        <v>114</v>
      </c>
      <c r="F21" s="179" t="s">
        <v>21</v>
      </c>
      <c r="G21" s="179"/>
      <c r="H21" s="211">
        <v>5.0000000000000001E-3</v>
      </c>
      <c r="I21" s="211" t="e">
        <f>Consolidado!#REF!</f>
        <v>#REF!</v>
      </c>
      <c r="J21" s="211" t="e">
        <f t="shared" si="3"/>
        <v>#REF!</v>
      </c>
      <c r="K21" s="211" t="e">
        <f>Consolidado!#REF!</f>
        <v>#REF!</v>
      </c>
      <c r="L21" s="211" t="e">
        <f t="shared" si="4"/>
        <v>#REF!</v>
      </c>
      <c r="M21" s="205" t="e">
        <f t="shared" si="0"/>
        <v>#REF!</v>
      </c>
      <c r="N21" s="205" t="e">
        <f t="shared" si="1"/>
        <v>#REF!</v>
      </c>
    </row>
    <row r="22" spans="1:14" ht="24.95" customHeight="1" x14ac:dyDescent="0.25">
      <c r="A22" s="412"/>
      <c r="B22" s="175">
        <f t="shared" si="5"/>
        <v>5.0000000000000001E-3</v>
      </c>
      <c r="C22" s="175">
        <v>5.0000000000000001E-3</v>
      </c>
      <c r="D22" s="175">
        <f>+C22-B22</f>
        <v>0</v>
      </c>
      <c r="E22" s="174" t="s">
        <v>115</v>
      </c>
      <c r="F22" s="179" t="s">
        <v>22</v>
      </c>
      <c r="G22" s="179"/>
      <c r="H22" s="211">
        <v>5.0000000000000001E-3</v>
      </c>
      <c r="I22" s="211" t="e">
        <f>Consolidado!#REF!</f>
        <v>#REF!</v>
      </c>
      <c r="J22" s="211" t="e">
        <f t="shared" si="3"/>
        <v>#REF!</v>
      </c>
      <c r="K22" s="211" t="e">
        <f>Consolidado!#REF!</f>
        <v>#REF!</v>
      </c>
      <c r="L22" s="211" t="e">
        <f t="shared" si="4"/>
        <v>#REF!</v>
      </c>
      <c r="M22" s="205" t="e">
        <f t="shared" si="0"/>
        <v>#REF!</v>
      </c>
      <c r="N22" s="205" t="e">
        <f t="shared" si="1"/>
        <v>#REF!</v>
      </c>
    </row>
    <row r="23" spans="1:14" ht="24.95" customHeight="1" x14ac:dyDescent="0.25">
      <c r="A23" s="413"/>
      <c r="B23" s="175">
        <f t="shared" si="5"/>
        <v>5.0000000000000001E-3</v>
      </c>
      <c r="C23" s="175">
        <v>5.0000000000000001E-3</v>
      </c>
      <c r="D23" s="175">
        <f>+C23-B23</f>
        <v>0</v>
      </c>
      <c r="E23" s="174" t="s">
        <v>116</v>
      </c>
      <c r="F23" s="179" t="s">
        <v>23</v>
      </c>
      <c r="G23" s="179"/>
      <c r="H23" s="211">
        <v>5.0000000000000001E-3</v>
      </c>
      <c r="I23" s="211" t="e">
        <f>Consolidado!#REF!</f>
        <v>#REF!</v>
      </c>
      <c r="J23" s="211" t="e">
        <f t="shared" si="3"/>
        <v>#REF!</v>
      </c>
      <c r="K23" s="211" t="e">
        <f>Consolidado!#REF!</f>
        <v>#REF!</v>
      </c>
      <c r="L23" s="211" t="e">
        <f t="shared" si="4"/>
        <v>#REF!</v>
      </c>
      <c r="M23" s="205" t="e">
        <f t="shared" si="0"/>
        <v>#REF!</v>
      </c>
      <c r="N23" s="205" t="e">
        <f t="shared" si="1"/>
        <v>#REF!</v>
      </c>
    </row>
    <row r="24" spans="1:14" ht="24.95" customHeight="1" x14ac:dyDescent="0.25">
      <c r="A24" s="199" t="s">
        <v>96</v>
      </c>
      <c r="B24" s="201">
        <f>+$B$7/5</f>
        <v>0.04</v>
      </c>
      <c r="C24" s="201">
        <f>+C25+C26+C27+C28+C29+C30+C31+C32+C33+C34+C35+C36</f>
        <v>0.04</v>
      </c>
      <c r="D24" s="201">
        <f t="shared" ref="D24:D40" si="6">+C24-B24</f>
        <v>0</v>
      </c>
      <c r="E24" s="199" t="s">
        <v>118</v>
      </c>
      <c r="F24" s="199" t="s">
        <v>117</v>
      </c>
      <c r="G24" s="200"/>
      <c r="H24" s="201">
        <f>+H25+H26+H27+H28+H29+H30+H31+H32+H33+H34+H35+H36</f>
        <v>0.04</v>
      </c>
      <c r="I24" s="201" t="e">
        <f>+J24/H24</f>
        <v>#REF!</v>
      </c>
      <c r="J24" s="201" t="e">
        <f>+J25+J26+J27+J28+J29+J30+J31+J32+J33+J34+J35+J36</f>
        <v>#REF!</v>
      </c>
      <c r="K24" s="201" t="e">
        <f>+L24/H24</f>
        <v>#REF!</v>
      </c>
      <c r="L24" s="201" t="e">
        <f>+L25+L26+L27+L28+L29+L30+L31+L32+L33+L34+L35+L36</f>
        <v>#REF!</v>
      </c>
      <c r="M24" s="206" t="e">
        <f t="shared" si="0"/>
        <v>#REF!</v>
      </c>
      <c r="N24" s="206" t="e">
        <f t="shared" si="1"/>
        <v>#REF!</v>
      </c>
    </row>
    <row r="25" spans="1:14" ht="24.95" customHeight="1" x14ac:dyDescent="0.25">
      <c r="A25" s="411" t="s">
        <v>216</v>
      </c>
      <c r="B25" s="175">
        <f t="shared" ref="B25:B36" si="7">+$B$24/12</f>
        <v>3.3333333333333335E-3</v>
      </c>
      <c r="C25" s="175">
        <v>3.3333333333333335E-3</v>
      </c>
      <c r="D25" s="175">
        <f t="shared" si="6"/>
        <v>0</v>
      </c>
      <c r="E25" s="174" t="s">
        <v>119</v>
      </c>
      <c r="F25" s="179" t="s">
        <v>25</v>
      </c>
      <c r="G25" s="179"/>
      <c r="H25" s="211">
        <v>3.3333333333333335E-3</v>
      </c>
      <c r="I25" s="211" t="e">
        <f>Consolidado!#REF!</f>
        <v>#REF!</v>
      </c>
      <c r="J25" s="211" t="e">
        <f t="shared" ref="J25:J36" si="8">+I25*H25</f>
        <v>#REF!</v>
      </c>
      <c r="K25" s="211" t="e">
        <f>Consolidado!#REF!</f>
        <v>#REF!</v>
      </c>
      <c r="L25" s="211" t="e">
        <f t="shared" ref="L25" si="9">+K25*H25</f>
        <v>#REF!</v>
      </c>
      <c r="M25" s="206" t="e">
        <f t="shared" si="0"/>
        <v>#REF!</v>
      </c>
      <c r="N25" s="206" t="e">
        <f t="shared" si="1"/>
        <v>#REF!</v>
      </c>
    </row>
    <row r="26" spans="1:14" ht="24.95" customHeight="1" x14ac:dyDescent="0.25">
      <c r="A26" s="412"/>
      <c r="B26" s="175">
        <f t="shared" si="7"/>
        <v>3.3333333333333335E-3</v>
      </c>
      <c r="C26" s="175">
        <v>3.3333333333333335E-3</v>
      </c>
      <c r="D26" s="175">
        <f t="shared" si="6"/>
        <v>0</v>
      </c>
      <c r="E26" s="174" t="s">
        <v>120</v>
      </c>
      <c r="F26" s="179" t="s">
        <v>26</v>
      </c>
      <c r="G26" s="179"/>
      <c r="H26" s="211">
        <v>3.3333333333333335E-3</v>
      </c>
      <c r="I26" s="211" t="e">
        <f>Consolidado!#REF!</f>
        <v>#REF!</v>
      </c>
      <c r="J26" s="211" t="e">
        <f t="shared" si="8"/>
        <v>#REF!</v>
      </c>
      <c r="K26" s="211" t="e">
        <f>Consolidado!#REF!</f>
        <v>#REF!</v>
      </c>
      <c r="L26" s="211" t="e">
        <f t="shared" ref="L26:L33" si="10">+K26*H26</f>
        <v>#REF!</v>
      </c>
      <c r="M26" s="205" t="e">
        <f t="shared" si="0"/>
        <v>#REF!</v>
      </c>
      <c r="N26" s="205" t="e">
        <f t="shared" si="1"/>
        <v>#REF!</v>
      </c>
    </row>
    <row r="27" spans="1:14" ht="24.95" customHeight="1" x14ac:dyDescent="0.25">
      <c r="A27" s="412"/>
      <c r="B27" s="175">
        <f t="shared" si="7"/>
        <v>3.3333333333333335E-3</v>
      </c>
      <c r="C27" s="175">
        <v>3.3333333333333335E-3</v>
      </c>
      <c r="D27" s="175">
        <f t="shared" si="6"/>
        <v>0</v>
      </c>
      <c r="E27" s="174" t="s">
        <v>121</v>
      </c>
      <c r="F27" s="179" t="s">
        <v>28</v>
      </c>
      <c r="G27" s="179"/>
      <c r="H27" s="211">
        <v>3.3333333333333335E-3</v>
      </c>
      <c r="I27" s="211" t="e">
        <f>Consolidado!#REF!</f>
        <v>#REF!</v>
      </c>
      <c r="J27" s="211" t="e">
        <f t="shared" si="8"/>
        <v>#REF!</v>
      </c>
      <c r="K27" s="211" t="e">
        <f>Consolidado!#REF!</f>
        <v>#REF!</v>
      </c>
      <c r="L27" s="211" t="e">
        <f t="shared" si="10"/>
        <v>#REF!</v>
      </c>
      <c r="M27" s="205" t="e">
        <f t="shared" si="0"/>
        <v>#REF!</v>
      </c>
      <c r="N27" s="205" t="e">
        <f t="shared" si="1"/>
        <v>#REF!</v>
      </c>
    </row>
    <row r="28" spans="1:14" ht="24.95" customHeight="1" x14ac:dyDescent="0.25">
      <c r="A28" s="412"/>
      <c r="B28" s="175">
        <f t="shared" si="7"/>
        <v>3.3333333333333335E-3</v>
      </c>
      <c r="C28" s="175">
        <v>3.3333333333333335E-3</v>
      </c>
      <c r="D28" s="175">
        <f t="shared" si="6"/>
        <v>0</v>
      </c>
      <c r="E28" s="174" t="s">
        <v>122</v>
      </c>
      <c r="F28" s="179" t="s">
        <v>29</v>
      </c>
      <c r="G28" s="179"/>
      <c r="H28" s="211">
        <v>3.3333333333333335E-3</v>
      </c>
      <c r="I28" s="211" t="e">
        <f>Consolidado!#REF!</f>
        <v>#REF!</v>
      </c>
      <c r="J28" s="211" t="e">
        <f t="shared" si="8"/>
        <v>#REF!</v>
      </c>
      <c r="K28" s="211" t="e">
        <f>Consolidado!#REF!</f>
        <v>#REF!</v>
      </c>
      <c r="L28" s="211" t="e">
        <f t="shared" si="10"/>
        <v>#REF!</v>
      </c>
      <c r="M28" s="205" t="e">
        <f t="shared" si="0"/>
        <v>#REF!</v>
      </c>
      <c r="N28" s="205" t="e">
        <f t="shared" si="1"/>
        <v>#REF!</v>
      </c>
    </row>
    <row r="29" spans="1:14" ht="24.95" customHeight="1" x14ac:dyDescent="0.25">
      <c r="A29" s="412"/>
      <c r="B29" s="175">
        <f t="shared" si="7"/>
        <v>3.3333333333333335E-3</v>
      </c>
      <c r="C29" s="175">
        <v>3.3333333333333335E-3</v>
      </c>
      <c r="D29" s="175">
        <f t="shared" si="6"/>
        <v>0</v>
      </c>
      <c r="E29" s="174" t="s">
        <v>123</v>
      </c>
      <c r="F29" s="179" t="s">
        <v>30</v>
      </c>
      <c r="G29" s="179"/>
      <c r="H29" s="211">
        <v>3.3333333333333335E-3</v>
      </c>
      <c r="I29" s="211" t="e">
        <f>Consolidado!#REF!</f>
        <v>#REF!</v>
      </c>
      <c r="J29" s="211" t="e">
        <f t="shared" si="8"/>
        <v>#REF!</v>
      </c>
      <c r="K29" s="211" t="e">
        <f>Consolidado!#REF!</f>
        <v>#REF!</v>
      </c>
      <c r="L29" s="211" t="e">
        <f t="shared" si="10"/>
        <v>#REF!</v>
      </c>
      <c r="M29" s="205" t="e">
        <f t="shared" si="0"/>
        <v>#REF!</v>
      </c>
      <c r="N29" s="205" t="e">
        <f t="shared" si="1"/>
        <v>#REF!</v>
      </c>
    </row>
    <row r="30" spans="1:14" ht="24.95" customHeight="1" x14ac:dyDescent="0.25">
      <c r="A30" s="412"/>
      <c r="B30" s="175">
        <f t="shared" si="7"/>
        <v>3.3333333333333335E-3</v>
      </c>
      <c r="C30" s="175">
        <v>3.3333333333333335E-3</v>
      </c>
      <c r="D30" s="175">
        <f t="shared" si="6"/>
        <v>0</v>
      </c>
      <c r="E30" s="174" t="s">
        <v>124</v>
      </c>
      <c r="F30" s="179" t="s">
        <v>31</v>
      </c>
      <c r="G30" s="179"/>
      <c r="H30" s="211">
        <v>3.3333333333333335E-3</v>
      </c>
      <c r="I30" s="211" t="e">
        <f>Consolidado!#REF!</f>
        <v>#REF!</v>
      </c>
      <c r="J30" s="211" t="e">
        <f t="shared" si="8"/>
        <v>#REF!</v>
      </c>
      <c r="K30" s="211" t="e">
        <f>Consolidado!#REF!</f>
        <v>#REF!</v>
      </c>
      <c r="L30" s="211" t="e">
        <f t="shared" si="10"/>
        <v>#REF!</v>
      </c>
      <c r="M30" s="205" t="e">
        <f>+L30/J30</f>
        <v>#REF!</v>
      </c>
      <c r="N30" s="205" t="e">
        <f t="shared" si="1"/>
        <v>#REF!</v>
      </c>
    </row>
    <row r="31" spans="1:14" ht="24.95" customHeight="1" x14ac:dyDescent="0.25">
      <c r="A31" s="412"/>
      <c r="B31" s="175">
        <f t="shared" si="7"/>
        <v>3.3333333333333335E-3</v>
      </c>
      <c r="C31" s="175">
        <v>3.3333333333333335E-3</v>
      </c>
      <c r="D31" s="175">
        <f t="shared" si="6"/>
        <v>0</v>
      </c>
      <c r="E31" s="174" t="s">
        <v>125</v>
      </c>
      <c r="F31" s="179" t="s">
        <v>32</v>
      </c>
      <c r="G31" s="179"/>
      <c r="H31" s="211">
        <v>3.3333333333333335E-3</v>
      </c>
      <c r="I31" s="211" t="e">
        <f>Consolidado!#REF!</f>
        <v>#REF!</v>
      </c>
      <c r="J31" s="211" t="e">
        <f t="shared" si="8"/>
        <v>#REF!</v>
      </c>
      <c r="K31" s="211" t="e">
        <f>Consolidado!#REF!</f>
        <v>#REF!</v>
      </c>
      <c r="L31" s="211" t="e">
        <f t="shared" si="10"/>
        <v>#REF!</v>
      </c>
      <c r="M31" s="205" t="e">
        <f t="shared" si="0"/>
        <v>#REF!</v>
      </c>
      <c r="N31" s="205" t="e">
        <f t="shared" si="1"/>
        <v>#REF!</v>
      </c>
    </row>
    <row r="32" spans="1:14" ht="24.95" customHeight="1" x14ac:dyDescent="0.25">
      <c r="A32" s="412"/>
      <c r="B32" s="175">
        <f t="shared" si="7"/>
        <v>3.3333333333333335E-3</v>
      </c>
      <c r="C32" s="175">
        <v>3.3333333333333335E-3</v>
      </c>
      <c r="D32" s="175">
        <f t="shared" si="6"/>
        <v>0</v>
      </c>
      <c r="E32" s="174" t="s">
        <v>126</v>
      </c>
      <c r="F32" s="179" t="s">
        <v>33</v>
      </c>
      <c r="G32" s="179"/>
      <c r="H32" s="211">
        <v>3.3333333333333335E-3</v>
      </c>
      <c r="I32" s="211" t="e">
        <f>Consolidado!#REF!</f>
        <v>#REF!</v>
      </c>
      <c r="J32" s="211" t="e">
        <f t="shared" si="8"/>
        <v>#REF!</v>
      </c>
      <c r="K32" s="211" t="e">
        <f>Consolidado!#REF!</f>
        <v>#REF!</v>
      </c>
      <c r="L32" s="211" t="e">
        <f t="shared" si="10"/>
        <v>#REF!</v>
      </c>
      <c r="M32" s="205" t="e">
        <f t="shared" si="0"/>
        <v>#REF!</v>
      </c>
      <c r="N32" s="205" t="e">
        <f t="shared" si="1"/>
        <v>#REF!</v>
      </c>
    </row>
    <row r="33" spans="1:14" ht="24.95" customHeight="1" x14ac:dyDescent="0.25">
      <c r="A33" s="412"/>
      <c r="B33" s="175">
        <f t="shared" si="7"/>
        <v>3.3333333333333335E-3</v>
      </c>
      <c r="C33" s="175">
        <v>3.3333333333333335E-3</v>
      </c>
      <c r="D33" s="175">
        <f t="shared" si="6"/>
        <v>0</v>
      </c>
      <c r="E33" s="174" t="s">
        <v>127</v>
      </c>
      <c r="F33" s="179" t="s">
        <v>34</v>
      </c>
      <c r="G33" s="179"/>
      <c r="H33" s="211">
        <v>3.3333333333333335E-3</v>
      </c>
      <c r="I33" s="211" t="e">
        <f>Consolidado!#REF!</f>
        <v>#REF!</v>
      </c>
      <c r="J33" s="211" t="e">
        <f t="shared" si="8"/>
        <v>#REF!</v>
      </c>
      <c r="K33" s="211" t="e">
        <f>Consolidado!#REF!</f>
        <v>#REF!</v>
      </c>
      <c r="L33" s="211" t="e">
        <f t="shared" si="10"/>
        <v>#REF!</v>
      </c>
      <c r="M33" s="205" t="e">
        <f t="shared" si="0"/>
        <v>#REF!</v>
      </c>
      <c r="N33" s="205" t="e">
        <f t="shared" si="1"/>
        <v>#REF!</v>
      </c>
    </row>
    <row r="34" spans="1:14" ht="24.95" customHeight="1" x14ac:dyDescent="0.25">
      <c r="A34" s="412"/>
      <c r="B34" s="175">
        <f t="shared" si="7"/>
        <v>3.3333333333333335E-3</v>
      </c>
      <c r="C34" s="175">
        <v>3.3333333333333335E-3</v>
      </c>
      <c r="D34" s="175">
        <f t="shared" si="6"/>
        <v>0</v>
      </c>
      <c r="E34" s="174" t="s">
        <v>128</v>
      </c>
      <c r="F34" s="179" t="s">
        <v>35</v>
      </c>
      <c r="G34" s="179"/>
      <c r="H34" s="211">
        <v>3.3333333333333335E-3</v>
      </c>
      <c r="I34" s="211" t="e">
        <f>Consolidado!#REF!</f>
        <v>#REF!</v>
      </c>
      <c r="J34" s="211" t="e">
        <f t="shared" si="8"/>
        <v>#REF!</v>
      </c>
      <c r="K34" s="211" t="e">
        <f>Consolidado!#REF!</f>
        <v>#REF!</v>
      </c>
      <c r="L34" s="211" t="e">
        <f>+K34*H34</f>
        <v>#REF!</v>
      </c>
      <c r="M34" s="205" t="e">
        <f t="shared" si="0"/>
        <v>#REF!</v>
      </c>
      <c r="N34" s="205" t="e">
        <f t="shared" si="1"/>
        <v>#REF!</v>
      </c>
    </row>
    <row r="35" spans="1:14" ht="24.95" customHeight="1" x14ac:dyDescent="0.25">
      <c r="A35" s="412"/>
      <c r="B35" s="175">
        <f t="shared" si="7"/>
        <v>3.3333333333333335E-3</v>
      </c>
      <c r="C35" s="175">
        <v>3.3333333333333335E-3</v>
      </c>
      <c r="D35" s="175">
        <f t="shared" si="6"/>
        <v>0</v>
      </c>
      <c r="E35" s="174" t="s">
        <v>129</v>
      </c>
      <c r="F35" s="179" t="s">
        <v>36</v>
      </c>
      <c r="G35" s="179"/>
      <c r="H35" s="211">
        <v>3.3333333333333335E-3</v>
      </c>
      <c r="I35" s="211" t="e">
        <f>Consolidado!#REF!</f>
        <v>#REF!</v>
      </c>
      <c r="J35" s="211" t="e">
        <f t="shared" si="8"/>
        <v>#REF!</v>
      </c>
      <c r="K35" s="211" t="e">
        <f>Consolidado!#REF!</f>
        <v>#REF!</v>
      </c>
      <c r="L35" s="211" t="e">
        <f>+K35*H35</f>
        <v>#REF!</v>
      </c>
      <c r="M35" s="205" t="e">
        <f t="shared" si="0"/>
        <v>#REF!</v>
      </c>
      <c r="N35" s="205" t="e">
        <f t="shared" si="1"/>
        <v>#REF!</v>
      </c>
    </row>
    <row r="36" spans="1:14" ht="24.95" customHeight="1" x14ac:dyDescent="0.25">
      <c r="A36" s="413"/>
      <c r="B36" s="175">
        <f t="shared" si="7"/>
        <v>3.3333333333333335E-3</v>
      </c>
      <c r="C36" s="175">
        <v>3.3333333333333335E-3</v>
      </c>
      <c r="D36" s="175">
        <f t="shared" si="6"/>
        <v>0</v>
      </c>
      <c r="E36" s="174" t="s">
        <v>130</v>
      </c>
      <c r="F36" s="179" t="s">
        <v>37</v>
      </c>
      <c r="G36" s="179"/>
      <c r="H36" s="211">
        <v>3.3333333333333335E-3</v>
      </c>
      <c r="I36" s="211" t="e">
        <f>Consolidado!#REF!</f>
        <v>#REF!</v>
      </c>
      <c r="J36" s="211" t="e">
        <f t="shared" si="8"/>
        <v>#REF!</v>
      </c>
      <c r="K36" s="211" t="e">
        <f>Consolidado!#REF!</f>
        <v>#REF!</v>
      </c>
      <c r="L36" s="211" t="e">
        <f>+K36*H36</f>
        <v>#REF!</v>
      </c>
      <c r="M36" s="205" t="e">
        <f t="shared" si="0"/>
        <v>#REF!</v>
      </c>
      <c r="N36" s="205" t="e">
        <f t="shared" si="1"/>
        <v>#REF!</v>
      </c>
    </row>
    <row r="37" spans="1:14" ht="24.95" customHeight="1" x14ac:dyDescent="0.25">
      <c r="A37" s="199" t="s">
        <v>96</v>
      </c>
      <c r="B37" s="201">
        <f>+$B$7/5</f>
        <v>0.04</v>
      </c>
      <c r="C37" s="201">
        <f>+C38+C39+C40</f>
        <v>0.04</v>
      </c>
      <c r="D37" s="201">
        <f t="shared" si="6"/>
        <v>0</v>
      </c>
      <c r="E37" s="199" t="s">
        <v>131</v>
      </c>
      <c r="F37" s="199" t="s">
        <v>38</v>
      </c>
      <c r="G37" s="200"/>
      <c r="H37" s="201">
        <f>+H38+H39+H40</f>
        <v>0.04</v>
      </c>
      <c r="I37" s="201" t="e">
        <f>+J37/H37</f>
        <v>#REF!</v>
      </c>
      <c r="J37" s="201" t="e">
        <f>+J38+J39+J40</f>
        <v>#REF!</v>
      </c>
      <c r="K37" s="201" t="e">
        <f>+L37/H37</f>
        <v>#REF!</v>
      </c>
      <c r="L37" s="201" t="e">
        <f>+L38+L39+L40</f>
        <v>#REF!</v>
      </c>
      <c r="M37" s="206" t="e">
        <f t="shared" si="0"/>
        <v>#REF!</v>
      </c>
      <c r="N37" s="206" t="e">
        <f t="shared" si="1"/>
        <v>#REF!</v>
      </c>
    </row>
    <row r="38" spans="1:14" ht="24.95" customHeight="1" x14ac:dyDescent="0.25">
      <c r="A38" s="411" t="s">
        <v>216</v>
      </c>
      <c r="B38" s="175">
        <f>+$B$37/3</f>
        <v>1.3333333333333334E-2</v>
      </c>
      <c r="C38" s="175">
        <v>1.3333333333333334E-2</v>
      </c>
      <c r="D38" s="175">
        <f t="shared" si="6"/>
        <v>0</v>
      </c>
      <c r="E38" s="174" t="s">
        <v>132</v>
      </c>
      <c r="F38" s="179" t="s">
        <v>39</v>
      </c>
      <c r="G38" s="179"/>
      <c r="H38" s="211">
        <v>1.3333333333333334E-2</v>
      </c>
      <c r="I38" s="211" t="e">
        <f>Consolidado!#REF!</f>
        <v>#REF!</v>
      </c>
      <c r="J38" s="211" t="e">
        <f>+I38*H38</f>
        <v>#REF!</v>
      </c>
      <c r="K38" s="211" t="e">
        <f>Consolidado!#REF!</f>
        <v>#REF!</v>
      </c>
      <c r="L38" s="211" t="e">
        <f>+K38*H38</f>
        <v>#REF!</v>
      </c>
      <c r="M38" s="205" t="e">
        <f t="shared" si="0"/>
        <v>#REF!</v>
      </c>
      <c r="N38" s="205" t="e">
        <f t="shared" si="1"/>
        <v>#REF!</v>
      </c>
    </row>
    <row r="39" spans="1:14" ht="24.95" customHeight="1" x14ac:dyDescent="0.25">
      <c r="A39" s="412"/>
      <c r="B39" s="175">
        <f>+$B$37/3</f>
        <v>1.3333333333333334E-2</v>
      </c>
      <c r="C39" s="175">
        <v>1.3333333333333334E-2</v>
      </c>
      <c r="D39" s="175">
        <f t="shared" si="6"/>
        <v>0</v>
      </c>
      <c r="E39" s="174" t="s">
        <v>133</v>
      </c>
      <c r="F39" s="179" t="s">
        <v>41</v>
      </c>
      <c r="G39" s="179"/>
      <c r="H39" s="211">
        <v>1.3333333333333334E-2</v>
      </c>
      <c r="I39" s="211" t="e">
        <f>Consolidado!#REF!</f>
        <v>#REF!</v>
      </c>
      <c r="J39" s="211" t="e">
        <f>+I39*H39</f>
        <v>#REF!</v>
      </c>
      <c r="K39" s="211" t="e">
        <f>Consolidado!#REF!</f>
        <v>#REF!</v>
      </c>
      <c r="L39" s="211" t="e">
        <f>+K39*H39</f>
        <v>#REF!</v>
      </c>
      <c r="M39" s="205" t="e">
        <f t="shared" si="0"/>
        <v>#REF!</v>
      </c>
      <c r="N39" s="205" t="e">
        <f t="shared" si="1"/>
        <v>#REF!</v>
      </c>
    </row>
    <row r="40" spans="1:14" ht="24.95" customHeight="1" x14ac:dyDescent="0.25">
      <c r="A40" s="413"/>
      <c r="B40" s="175">
        <f>+$B$37/3</f>
        <v>1.3333333333333334E-2</v>
      </c>
      <c r="C40" s="175">
        <v>1.3333333333333334E-2</v>
      </c>
      <c r="D40" s="175">
        <f t="shared" si="6"/>
        <v>0</v>
      </c>
      <c r="E40" s="174" t="s">
        <v>134</v>
      </c>
      <c r="F40" s="179" t="s">
        <v>42</v>
      </c>
      <c r="G40" s="179"/>
      <c r="H40" s="211">
        <v>1.3333333333333334E-2</v>
      </c>
      <c r="I40" s="211" t="e">
        <f>Consolidado!#REF!</f>
        <v>#REF!</v>
      </c>
      <c r="J40" s="211" t="e">
        <f>+I40*H40</f>
        <v>#REF!</v>
      </c>
      <c r="K40" s="211" t="e">
        <f>Consolidado!#REF!</f>
        <v>#REF!</v>
      </c>
      <c r="L40" s="211" t="e">
        <f>+K40*H40</f>
        <v>#REF!</v>
      </c>
      <c r="M40" s="206" t="e">
        <f t="shared" si="0"/>
        <v>#REF!</v>
      </c>
      <c r="N40" s="206" t="e">
        <f t="shared" si="1"/>
        <v>#REF!</v>
      </c>
    </row>
    <row r="41" spans="1:14" s="204" customFormat="1" ht="24.95" customHeight="1" x14ac:dyDescent="0.25">
      <c r="A41" s="188" t="s">
        <v>97</v>
      </c>
      <c r="B41" s="189">
        <f>+$B$2/5</f>
        <v>0.2</v>
      </c>
      <c r="C41" s="189">
        <f>+C42+C44+C46+C48</f>
        <v>0.2</v>
      </c>
      <c r="D41" s="189">
        <f>+B41-C41</f>
        <v>0</v>
      </c>
      <c r="E41" s="188">
        <v>3</v>
      </c>
      <c r="F41" s="191" t="s">
        <v>135</v>
      </c>
      <c r="G41" s="191"/>
      <c r="H41" s="189">
        <f>+H42+H44+H46+H48</f>
        <v>0.2</v>
      </c>
      <c r="I41" s="189" t="e">
        <f>+J41/H41</f>
        <v>#REF!</v>
      </c>
      <c r="J41" s="189" t="e">
        <f>+J42+J44+J46+J48</f>
        <v>#REF!</v>
      </c>
      <c r="K41" s="189" t="e">
        <f>+L41/H41</f>
        <v>#REF!</v>
      </c>
      <c r="L41" s="189" t="e">
        <f>+L42+L44+L46+L48</f>
        <v>#REF!</v>
      </c>
      <c r="M41" s="207" t="e">
        <f t="shared" ref="M41:M78" si="11">+L41/J41</f>
        <v>#REF!</v>
      </c>
      <c r="N41" s="207" t="e">
        <f t="shared" ref="N41:N78" si="12">+K41/I41</f>
        <v>#REF!</v>
      </c>
    </row>
    <row r="42" spans="1:14" ht="24.95" customHeight="1" x14ac:dyDescent="0.25">
      <c r="A42" s="199" t="s">
        <v>1</v>
      </c>
      <c r="B42" s="201">
        <f>+$B$41/4</f>
        <v>0.05</v>
      </c>
      <c r="C42" s="201">
        <f>+C43</f>
        <v>0.05</v>
      </c>
      <c r="D42" s="201">
        <f t="shared" ref="D42:D49" si="13">+C42-B42</f>
        <v>0</v>
      </c>
      <c r="E42" s="199" t="s">
        <v>136</v>
      </c>
      <c r="F42" s="209" t="s">
        <v>43</v>
      </c>
      <c r="G42" s="208"/>
      <c r="H42" s="201">
        <f>+H43</f>
        <v>0.05</v>
      </c>
      <c r="I42" s="201" t="e">
        <f>+J42/H42</f>
        <v>#REF!</v>
      </c>
      <c r="J42" s="201" t="e">
        <f>+J43</f>
        <v>#REF!</v>
      </c>
      <c r="K42" s="201" t="e">
        <f>+L42/H42</f>
        <v>#REF!</v>
      </c>
      <c r="L42" s="201" t="e">
        <f>+L43</f>
        <v>#REF!</v>
      </c>
      <c r="M42" s="205" t="e">
        <f t="shared" si="11"/>
        <v>#REF!</v>
      </c>
      <c r="N42" s="205" t="e">
        <f t="shared" si="12"/>
        <v>#REF!</v>
      </c>
    </row>
    <row r="43" spans="1:14" ht="24.95" customHeight="1" x14ac:dyDescent="0.25">
      <c r="A43" s="174" t="s">
        <v>216</v>
      </c>
      <c r="B43" s="175">
        <f>+B42/1</f>
        <v>0.05</v>
      </c>
      <c r="C43" s="175">
        <v>0.05</v>
      </c>
      <c r="D43" s="175">
        <f t="shared" si="13"/>
        <v>0</v>
      </c>
      <c r="E43" s="174" t="s">
        <v>137</v>
      </c>
      <c r="F43" s="176" t="s">
        <v>93</v>
      </c>
      <c r="G43" s="176"/>
      <c r="H43" s="211">
        <v>0.05</v>
      </c>
      <c r="I43" s="211" t="e">
        <f>Consolidado!#REF!</f>
        <v>#REF!</v>
      </c>
      <c r="J43" s="211" t="e">
        <f>+H43*I43</f>
        <v>#REF!</v>
      </c>
      <c r="K43" s="211" t="e">
        <f>Consolidado!#REF!</f>
        <v>#REF!</v>
      </c>
      <c r="L43" s="211" t="e">
        <f>+K43*H43</f>
        <v>#REF!</v>
      </c>
      <c r="M43" s="205" t="e">
        <f t="shared" si="11"/>
        <v>#REF!</v>
      </c>
      <c r="N43" s="205" t="e">
        <f t="shared" si="12"/>
        <v>#REF!</v>
      </c>
    </row>
    <row r="44" spans="1:14" ht="24.95" customHeight="1" x14ac:dyDescent="0.25">
      <c r="A44" s="199" t="s">
        <v>1</v>
      </c>
      <c r="B44" s="201">
        <f>+$B$41/4</f>
        <v>0.05</v>
      </c>
      <c r="C44" s="201">
        <f>+C45</f>
        <v>0.05</v>
      </c>
      <c r="D44" s="201">
        <f t="shared" si="13"/>
        <v>0</v>
      </c>
      <c r="E44" s="199" t="s">
        <v>138</v>
      </c>
      <c r="F44" s="209" t="s">
        <v>44</v>
      </c>
      <c r="G44" s="208"/>
      <c r="H44" s="201">
        <f>+H45</f>
        <v>0.05</v>
      </c>
      <c r="I44" s="201" t="e">
        <f>+J44/H44</f>
        <v>#REF!</v>
      </c>
      <c r="J44" s="201" t="e">
        <f>+J45</f>
        <v>#REF!</v>
      </c>
      <c r="K44" s="201" t="e">
        <f>+L44/H44</f>
        <v>#REF!</v>
      </c>
      <c r="L44" s="201" t="e">
        <f>+L45</f>
        <v>#REF!</v>
      </c>
      <c r="M44" s="205" t="e">
        <f t="shared" si="11"/>
        <v>#REF!</v>
      </c>
      <c r="N44" s="205" t="e">
        <f t="shared" si="12"/>
        <v>#REF!</v>
      </c>
    </row>
    <row r="45" spans="1:14" ht="24.95" customHeight="1" x14ac:dyDescent="0.25">
      <c r="A45" s="174" t="s">
        <v>216</v>
      </c>
      <c r="B45" s="175">
        <f>+B44/1</f>
        <v>0.05</v>
      </c>
      <c r="C45" s="175">
        <v>0.05</v>
      </c>
      <c r="D45" s="175">
        <f t="shared" si="13"/>
        <v>0</v>
      </c>
      <c r="E45" s="174" t="s">
        <v>139</v>
      </c>
      <c r="F45" s="176" t="s">
        <v>93</v>
      </c>
      <c r="G45" s="176"/>
      <c r="H45" s="211">
        <v>0.05</v>
      </c>
      <c r="I45" s="211" t="e">
        <f>Consolidado!#REF!</f>
        <v>#REF!</v>
      </c>
      <c r="J45" s="211" t="e">
        <f>+H45*I45</f>
        <v>#REF!</v>
      </c>
      <c r="K45" s="211" t="e">
        <f>Consolidado!#REF!</f>
        <v>#REF!</v>
      </c>
      <c r="L45" s="211" t="e">
        <f>+K45*H45</f>
        <v>#REF!</v>
      </c>
      <c r="M45" s="205" t="e">
        <f t="shared" si="11"/>
        <v>#REF!</v>
      </c>
      <c r="N45" s="205" t="e">
        <f t="shared" si="12"/>
        <v>#REF!</v>
      </c>
    </row>
    <row r="46" spans="1:14" ht="24.95" customHeight="1" x14ac:dyDescent="0.25">
      <c r="A46" s="199" t="s">
        <v>1</v>
      </c>
      <c r="B46" s="201">
        <f>+$B$41/4</f>
        <v>0.05</v>
      </c>
      <c r="C46" s="201">
        <f>+C47</f>
        <v>0.05</v>
      </c>
      <c r="D46" s="201">
        <f t="shared" si="13"/>
        <v>0</v>
      </c>
      <c r="E46" s="199" t="s">
        <v>140</v>
      </c>
      <c r="F46" s="209" t="s">
        <v>45</v>
      </c>
      <c r="G46" s="208"/>
      <c r="H46" s="201">
        <f>+H47</f>
        <v>0.05</v>
      </c>
      <c r="I46" s="201" t="e">
        <f>+J46/H46</f>
        <v>#REF!</v>
      </c>
      <c r="J46" s="201" t="e">
        <f>+J47</f>
        <v>#REF!</v>
      </c>
      <c r="K46" s="201" t="e">
        <f>+L46/H46</f>
        <v>#REF!</v>
      </c>
      <c r="L46" s="201" t="e">
        <f>+L47</f>
        <v>#REF!</v>
      </c>
      <c r="M46" s="206" t="e">
        <f t="shared" si="11"/>
        <v>#REF!</v>
      </c>
      <c r="N46" s="206" t="e">
        <f t="shared" si="12"/>
        <v>#REF!</v>
      </c>
    </row>
    <row r="47" spans="1:14" ht="24.95" customHeight="1" x14ac:dyDescent="0.25">
      <c r="A47" s="174" t="s">
        <v>216</v>
      </c>
      <c r="B47" s="175">
        <f>+B46/1</f>
        <v>0.05</v>
      </c>
      <c r="C47" s="175">
        <v>0.05</v>
      </c>
      <c r="D47" s="175">
        <f t="shared" si="13"/>
        <v>0</v>
      </c>
      <c r="E47" s="174" t="s">
        <v>141</v>
      </c>
      <c r="F47" s="176" t="s">
        <v>93</v>
      </c>
      <c r="G47" s="176"/>
      <c r="H47" s="211">
        <v>0.05</v>
      </c>
      <c r="I47" s="211" t="e">
        <f>Consolidado!#REF!</f>
        <v>#REF!</v>
      </c>
      <c r="J47" s="211" t="e">
        <f>+H47*I47</f>
        <v>#REF!</v>
      </c>
      <c r="K47" s="211" t="e">
        <f>Consolidado!#REF!</f>
        <v>#REF!</v>
      </c>
      <c r="L47" s="211" t="e">
        <f>+K47*H47</f>
        <v>#REF!</v>
      </c>
      <c r="M47" s="206" t="e">
        <f t="shared" si="11"/>
        <v>#REF!</v>
      </c>
      <c r="N47" s="206" t="e">
        <f t="shared" si="12"/>
        <v>#REF!</v>
      </c>
    </row>
    <row r="48" spans="1:14" ht="24.95" customHeight="1" x14ac:dyDescent="0.25">
      <c r="A48" s="199" t="s">
        <v>1</v>
      </c>
      <c r="B48" s="201">
        <f>+$B$41/4</f>
        <v>0.05</v>
      </c>
      <c r="C48" s="201">
        <f>+C49</f>
        <v>0.05</v>
      </c>
      <c r="D48" s="201">
        <f t="shared" si="13"/>
        <v>0</v>
      </c>
      <c r="E48" s="199" t="s">
        <v>142</v>
      </c>
      <c r="F48" s="209" t="s">
        <v>46</v>
      </c>
      <c r="G48" s="208"/>
      <c r="H48" s="201">
        <f>+H49</f>
        <v>0.05</v>
      </c>
      <c r="I48" s="201" t="e">
        <f>+J48/H48</f>
        <v>#REF!</v>
      </c>
      <c r="J48" s="201" t="e">
        <f>+J49</f>
        <v>#REF!</v>
      </c>
      <c r="K48" s="201" t="e">
        <f>+L48/H48</f>
        <v>#REF!</v>
      </c>
      <c r="L48" s="201" t="e">
        <f>+L49</f>
        <v>#REF!</v>
      </c>
      <c r="M48" s="206" t="e">
        <f t="shared" si="11"/>
        <v>#REF!</v>
      </c>
      <c r="N48" s="206" t="e">
        <f t="shared" si="12"/>
        <v>#REF!</v>
      </c>
    </row>
    <row r="49" spans="1:14" ht="24.95" customHeight="1" x14ac:dyDescent="0.25">
      <c r="A49" s="174" t="s">
        <v>216</v>
      </c>
      <c r="B49" s="175">
        <f>+B48/1</f>
        <v>0.05</v>
      </c>
      <c r="C49" s="175">
        <v>0.05</v>
      </c>
      <c r="D49" s="175">
        <f t="shared" si="13"/>
        <v>0</v>
      </c>
      <c r="E49" s="174" t="s">
        <v>143</v>
      </c>
      <c r="F49" s="176" t="s">
        <v>93</v>
      </c>
      <c r="G49" s="176"/>
      <c r="H49" s="211">
        <v>0.05</v>
      </c>
      <c r="I49" s="211" t="e">
        <f>Consolidado!#REF!</f>
        <v>#REF!</v>
      </c>
      <c r="J49" s="211" t="e">
        <f>+H49*I49</f>
        <v>#REF!</v>
      </c>
      <c r="K49" s="211" t="e">
        <f>Consolidado!#REF!</f>
        <v>#REF!</v>
      </c>
      <c r="L49" s="211" t="e">
        <f>+K49*H49</f>
        <v>#REF!</v>
      </c>
      <c r="M49" s="206" t="e">
        <f t="shared" si="11"/>
        <v>#REF!</v>
      </c>
      <c r="N49" s="206" t="e">
        <f t="shared" si="12"/>
        <v>#REF!</v>
      </c>
    </row>
    <row r="50" spans="1:14" s="204" customFormat="1" ht="24.95" customHeight="1" x14ac:dyDescent="0.25">
      <c r="A50" s="188" t="s">
        <v>97</v>
      </c>
      <c r="B50" s="189">
        <f>+$B$2/5</f>
        <v>0.2</v>
      </c>
      <c r="C50" s="189">
        <f>+C51+C53+C57+C64+C72+C77</f>
        <v>0.2</v>
      </c>
      <c r="D50" s="189">
        <f>+B50-C50</f>
        <v>0</v>
      </c>
      <c r="E50" s="188">
        <v>4</v>
      </c>
      <c r="F50" s="191" t="s">
        <v>47</v>
      </c>
      <c r="G50" s="191"/>
      <c r="H50" s="189">
        <f>+H51+H53+H57+H64+H72+H77</f>
        <v>0.19999999999999998</v>
      </c>
      <c r="I50" s="189" t="e">
        <f>+J50/H50</f>
        <v>#REF!</v>
      </c>
      <c r="J50" s="189" t="e">
        <f>+J51+J53+J57+J64+J72+J77</f>
        <v>#REF!</v>
      </c>
      <c r="K50" s="189" t="e">
        <f>+L50/H50</f>
        <v>#REF!</v>
      </c>
      <c r="L50" s="189" t="e">
        <f>+L51+L53+L57+L64+L72+L77</f>
        <v>#REF!</v>
      </c>
      <c r="M50" s="203" t="e">
        <f t="shared" si="11"/>
        <v>#REF!</v>
      </c>
      <c r="N50" s="203" t="e">
        <f t="shared" si="12"/>
        <v>#REF!</v>
      </c>
    </row>
    <row r="51" spans="1:14" ht="24.95" customHeight="1" x14ac:dyDescent="0.25">
      <c r="A51" s="199" t="s">
        <v>1</v>
      </c>
      <c r="B51" s="201">
        <f>+$B$50/6</f>
        <v>3.3333333333333333E-2</v>
      </c>
      <c r="C51" s="201">
        <f>+C52</f>
        <v>3.3333333333333333E-2</v>
      </c>
      <c r="D51" s="201">
        <f t="shared" ref="D51:D85" si="14">+C51-B51</f>
        <v>0</v>
      </c>
      <c r="E51" s="199" t="s">
        <v>144</v>
      </c>
      <c r="F51" s="209" t="s">
        <v>48</v>
      </c>
      <c r="G51" s="208"/>
      <c r="H51" s="201">
        <f>+H52</f>
        <v>3.3333333333333333E-2</v>
      </c>
      <c r="I51" s="201" t="e">
        <f>+J51/H51</f>
        <v>#REF!</v>
      </c>
      <c r="J51" s="201" t="e">
        <f>+J52</f>
        <v>#REF!</v>
      </c>
      <c r="K51" s="201" t="e">
        <f>+L51/H51</f>
        <v>#REF!</v>
      </c>
      <c r="L51" s="201" t="e">
        <f>+L52</f>
        <v>#REF!</v>
      </c>
      <c r="M51" s="205" t="e">
        <f t="shared" si="11"/>
        <v>#REF!</v>
      </c>
      <c r="N51" s="205" t="e">
        <f t="shared" si="12"/>
        <v>#REF!</v>
      </c>
    </row>
    <row r="52" spans="1:14" ht="24.95" customHeight="1" x14ac:dyDescent="0.25">
      <c r="A52" s="174" t="s">
        <v>216</v>
      </c>
      <c r="B52" s="175">
        <f>+B51/1</f>
        <v>3.3333333333333333E-2</v>
      </c>
      <c r="C52" s="175">
        <v>3.3333333333333333E-2</v>
      </c>
      <c r="D52" s="175">
        <f t="shared" si="14"/>
        <v>0</v>
      </c>
      <c r="E52" s="174" t="s">
        <v>145</v>
      </c>
      <c r="F52" s="179" t="s">
        <v>49</v>
      </c>
      <c r="G52" s="179"/>
      <c r="H52" s="211">
        <v>3.3333333333333333E-2</v>
      </c>
      <c r="I52" s="211" t="e">
        <f>Consolidado!#REF!</f>
        <v>#REF!</v>
      </c>
      <c r="J52" s="211" t="e">
        <f>+H52*I52</f>
        <v>#REF!</v>
      </c>
      <c r="K52" s="211" t="e">
        <f>Consolidado!#REF!</f>
        <v>#REF!</v>
      </c>
      <c r="L52" s="211" t="e">
        <f>+K52*H52</f>
        <v>#REF!</v>
      </c>
      <c r="M52" s="205" t="e">
        <f t="shared" si="11"/>
        <v>#REF!</v>
      </c>
      <c r="N52" s="205" t="e">
        <f t="shared" si="12"/>
        <v>#REF!</v>
      </c>
    </row>
    <row r="53" spans="1:14" ht="24.95" customHeight="1" x14ac:dyDescent="0.25">
      <c r="A53" s="199" t="s">
        <v>1</v>
      </c>
      <c r="B53" s="201">
        <f>+$B$50/6</f>
        <v>3.3333333333333333E-2</v>
      </c>
      <c r="C53" s="201">
        <f>+C54+C55+C56</f>
        <v>3.3333333333333333E-2</v>
      </c>
      <c r="D53" s="201">
        <f t="shared" si="14"/>
        <v>0</v>
      </c>
      <c r="E53" s="199" t="s">
        <v>146</v>
      </c>
      <c r="F53" s="209" t="s">
        <v>50</v>
      </c>
      <c r="G53" s="208"/>
      <c r="H53" s="201">
        <f>+H54+H55+H56</f>
        <v>3.3333333333333333E-2</v>
      </c>
      <c r="I53" s="201" t="e">
        <f>+J53/H53</f>
        <v>#REF!</v>
      </c>
      <c r="J53" s="201" t="e">
        <f>+J54+J55+J56</f>
        <v>#REF!</v>
      </c>
      <c r="K53" s="201" t="e">
        <f>+L53/H53</f>
        <v>#REF!</v>
      </c>
      <c r="L53" s="201" t="e">
        <f>+L54+L55+L56</f>
        <v>#REF!</v>
      </c>
      <c r="M53" s="206" t="e">
        <f t="shared" si="11"/>
        <v>#REF!</v>
      </c>
      <c r="N53" s="206" t="e">
        <f t="shared" si="12"/>
        <v>#REF!</v>
      </c>
    </row>
    <row r="54" spans="1:14" ht="24.95" customHeight="1" x14ac:dyDescent="0.25">
      <c r="A54" s="411" t="s">
        <v>216</v>
      </c>
      <c r="B54" s="175">
        <f>+$B$53/3</f>
        <v>1.1111111111111112E-2</v>
      </c>
      <c r="C54" s="175">
        <v>1.1111111111111112E-2</v>
      </c>
      <c r="D54" s="175">
        <f t="shared" si="14"/>
        <v>0</v>
      </c>
      <c r="E54" s="174" t="s">
        <v>147</v>
      </c>
      <c r="F54" s="179" t="s">
        <v>51</v>
      </c>
      <c r="G54" s="179"/>
      <c r="H54" s="211">
        <v>1.1111111111111112E-2</v>
      </c>
      <c r="I54" s="211" t="e">
        <f>Consolidado!#REF!</f>
        <v>#REF!</v>
      </c>
      <c r="J54" s="211" t="e">
        <f>+I54*H54</f>
        <v>#REF!</v>
      </c>
      <c r="K54" s="211" t="e">
        <f>Consolidado!#REF!</f>
        <v>#REF!</v>
      </c>
      <c r="L54" s="211" t="e">
        <f>+K54*H54</f>
        <v>#REF!</v>
      </c>
      <c r="M54" s="206" t="e">
        <f t="shared" si="11"/>
        <v>#REF!</v>
      </c>
      <c r="N54" s="206" t="e">
        <f t="shared" si="12"/>
        <v>#REF!</v>
      </c>
    </row>
    <row r="55" spans="1:14" ht="24.95" customHeight="1" x14ac:dyDescent="0.25">
      <c r="A55" s="416"/>
      <c r="B55" s="175">
        <f>+$B$53/3</f>
        <v>1.1111111111111112E-2</v>
      </c>
      <c r="C55" s="175">
        <v>1.1111111111111112E-2</v>
      </c>
      <c r="D55" s="175">
        <f t="shared" si="14"/>
        <v>0</v>
      </c>
      <c r="E55" s="174" t="s">
        <v>148</v>
      </c>
      <c r="F55" s="179" t="s">
        <v>53</v>
      </c>
      <c r="G55" s="179"/>
      <c r="H55" s="211">
        <v>1.1111111111111112E-2</v>
      </c>
      <c r="I55" s="211" t="e">
        <f>Consolidado!#REF!</f>
        <v>#REF!</v>
      </c>
      <c r="J55" s="211" t="e">
        <f>+I55*H55</f>
        <v>#REF!</v>
      </c>
      <c r="K55" s="211" t="e">
        <f>Consolidado!#REF!</f>
        <v>#REF!</v>
      </c>
      <c r="L55" s="211" t="e">
        <f>+K55*H55</f>
        <v>#REF!</v>
      </c>
      <c r="M55" s="206" t="e">
        <f t="shared" si="11"/>
        <v>#REF!</v>
      </c>
      <c r="N55" s="206" t="e">
        <f t="shared" si="12"/>
        <v>#REF!</v>
      </c>
    </row>
    <row r="56" spans="1:14" ht="24.95" customHeight="1" x14ac:dyDescent="0.25">
      <c r="A56" s="417"/>
      <c r="B56" s="175">
        <f>+$B$53/3</f>
        <v>1.1111111111111112E-2</v>
      </c>
      <c r="C56" s="175">
        <v>1.1111111111111112E-2</v>
      </c>
      <c r="D56" s="175">
        <f t="shared" si="14"/>
        <v>0</v>
      </c>
      <c r="E56" s="174" t="s">
        <v>149</v>
      </c>
      <c r="F56" s="179" t="s">
        <v>54</v>
      </c>
      <c r="G56" s="179"/>
      <c r="H56" s="211">
        <v>1.1111111111111112E-2</v>
      </c>
      <c r="I56" s="211" t="e">
        <f>Consolidado!#REF!</f>
        <v>#REF!</v>
      </c>
      <c r="J56" s="211" t="e">
        <f>+I56*H56</f>
        <v>#REF!</v>
      </c>
      <c r="K56" s="211" t="e">
        <f>Consolidado!#REF!</f>
        <v>#REF!</v>
      </c>
      <c r="L56" s="211" t="e">
        <f>+K56*H56</f>
        <v>#REF!</v>
      </c>
      <c r="M56" s="206" t="e">
        <f t="shared" si="11"/>
        <v>#REF!</v>
      </c>
      <c r="N56" s="206" t="e">
        <f t="shared" si="12"/>
        <v>#REF!</v>
      </c>
    </row>
    <row r="57" spans="1:14" ht="24.95" customHeight="1" x14ac:dyDescent="0.25">
      <c r="A57" s="199" t="s">
        <v>1</v>
      </c>
      <c r="B57" s="201">
        <f>+$B$50/6</f>
        <v>3.3333333333333333E-2</v>
      </c>
      <c r="C57" s="201">
        <f>+C58+C59+C60+C61+C62+C63</f>
        <v>3.3333333333333333E-2</v>
      </c>
      <c r="D57" s="201">
        <f t="shared" si="14"/>
        <v>0</v>
      </c>
      <c r="E57" s="199" t="s">
        <v>151</v>
      </c>
      <c r="F57" s="199" t="s">
        <v>150</v>
      </c>
      <c r="G57" s="200"/>
      <c r="H57" s="201">
        <f>+H58+H59+H60+H61+H62+H63</f>
        <v>3.3333333333333333E-2</v>
      </c>
      <c r="I57" s="201" t="e">
        <f>+J57/H57</f>
        <v>#REF!</v>
      </c>
      <c r="J57" s="201" t="e">
        <f>+J58+J59+J60+J61+J62+J63</f>
        <v>#REF!</v>
      </c>
      <c r="K57" s="201" t="e">
        <f>+L57/H57</f>
        <v>#REF!</v>
      </c>
      <c r="L57" s="201" t="e">
        <f>+L58+L59+L60+L61+L62+L63</f>
        <v>#REF!</v>
      </c>
      <c r="M57" s="205" t="e">
        <f t="shared" si="11"/>
        <v>#REF!</v>
      </c>
      <c r="N57" s="205" t="e">
        <f t="shared" si="12"/>
        <v>#REF!</v>
      </c>
    </row>
    <row r="58" spans="1:14" ht="24.95" customHeight="1" x14ac:dyDescent="0.25">
      <c r="A58" s="411" t="s">
        <v>216</v>
      </c>
      <c r="B58" s="175">
        <v>0</v>
      </c>
      <c r="C58" s="175">
        <v>0</v>
      </c>
      <c r="D58" s="175">
        <f t="shared" si="14"/>
        <v>0</v>
      </c>
      <c r="E58" s="174" t="s">
        <v>152</v>
      </c>
      <c r="F58" s="179" t="s">
        <v>56</v>
      </c>
      <c r="G58" s="214"/>
      <c r="H58" s="212">
        <v>0</v>
      </c>
      <c r="I58" s="212" t="e">
        <f>Consolidado!#REF!</f>
        <v>#REF!</v>
      </c>
      <c r="J58" s="212" t="e">
        <f t="shared" ref="J58:J63" si="15">+I58*H58</f>
        <v>#REF!</v>
      </c>
      <c r="K58" s="212" t="e">
        <f>Consolidado!#REF!</f>
        <v>#REF!</v>
      </c>
      <c r="L58" s="212" t="e">
        <f t="shared" ref="L58:L63" si="16">+K58*H58</f>
        <v>#REF!</v>
      </c>
      <c r="M58" s="205" t="e">
        <f t="shared" si="11"/>
        <v>#REF!</v>
      </c>
      <c r="N58" s="205" t="e">
        <f t="shared" si="12"/>
        <v>#REF!</v>
      </c>
    </row>
    <row r="59" spans="1:14" ht="24.95" customHeight="1" x14ac:dyDescent="0.25">
      <c r="A59" s="412"/>
      <c r="B59" s="175">
        <v>0</v>
      </c>
      <c r="C59" s="175">
        <v>0</v>
      </c>
      <c r="D59" s="175">
        <f t="shared" si="14"/>
        <v>0</v>
      </c>
      <c r="E59" s="174" t="s">
        <v>153</v>
      </c>
      <c r="F59" s="179" t="s">
        <v>57</v>
      </c>
      <c r="G59" s="214"/>
      <c r="H59" s="212">
        <v>0</v>
      </c>
      <c r="I59" s="212" t="e">
        <f>Consolidado!#REF!</f>
        <v>#REF!</v>
      </c>
      <c r="J59" s="212" t="e">
        <f t="shared" si="15"/>
        <v>#REF!</v>
      </c>
      <c r="K59" s="212" t="e">
        <f>Consolidado!#REF!</f>
        <v>#REF!</v>
      </c>
      <c r="L59" s="212" t="e">
        <f t="shared" si="16"/>
        <v>#REF!</v>
      </c>
      <c r="M59" s="205" t="e">
        <f t="shared" si="11"/>
        <v>#REF!</v>
      </c>
      <c r="N59" s="205" t="e">
        <f t="shared" si="12"/>
        <v>#REF!</v>
      </c>
    </row>
    <row r="60" spans="1:14" ht="24.95" customHeight="1" x14ac:dyDescent="0.25">
      <c r="A60" s="412"/>
      <c r="B60" s="175">
        <f>+$B$57/1</f>
        <v>3.3333333333333333E-2</v>
      </c>
      <c r="C60" s="175">
        <v>3.3333333333333333E-2</v>
      </c>
      <c r="D60" s="175">
        <f t="shared" si="14"/>
        <v>0</v>
      </c>
      <c r="E60" s="174" t="s">
        <v>154</v>
      </c>
      <c r="F60" s="179" t="s">
        <v>55</v>
      </c>
      <c r="G60" s="214"/>
      <c r="H60" s="211">
        <v>3.3333333333333333E-2</v>
      </c>
      <c r="I60" s="211" t="e">
        <f>Consolidado!#REF!</f>
        <v>#REF!</v>
      </c>
      <c r="J60" s="211" t="e">
        <f>+I60*H60</f>
        <v>#REF!</v>
      </c>
      <c r="K60" s="211" t="e">
        <f>Consolidado!#REF!</f>
        <v>#REF!</v>
      </c>
      <c r="L60" s="211" t="e">
        <f>+K60*H60</f>
        <v>#REF!</v>
      </c>
      <c r="M60" s="205" t="e">
        <f t="shared" si="11"/>
        <v>#REF!</v>
      </c>
      <c r="N60" s="205" t="e">
        <f t="shared" si="12"/>
        <v>#REF!</v>
      </c>
    </row>
    <row r="61" spans="1:14" ht="24.95" customHeight="1" x14ac:dyDescent="0.25">
      <c r="A61" s="412"/>
      <c r="B61" s="175">
        <v>0</v>
      </c>
      <c r="C61" s="175">
        <v>0</v>
      </c>
      <c r="D61" s="175">
        <f t="shared" si="14"/>
        <v>0</v>
      </c>
      <c r="E61" s="174" t="s">
        <v>155</v>
      </c>
      <c r="F61" s="179" t="s">
        <v>58</v>
      </c>
      <c r="G61" s="214"/>
      <c r="H61" s="213">
        <v>0</v>
      </c>
      <c r="I61" s="213" t="e">
        <f>Consolidado!#REF!</f>
        <v>#REF!</v>
      </c>
      <c r="J61" s="213" t="e">
        <f t="shared" si="15"/>
        <v>#REF!</v>
      </c>
      <c r="K61" s="213" t="e">
        <f>Consolidado!#REF!</f>
        <v>#REF!</v>
      </c>
      <c r="L61" s="213" t="e">
        <f t="shared" si="16"/>
        <v>#REF!</v>
      </c>
      <c r="M61" s="205" t="e">
        <f t="shared" si="11"/>
        <v>#REF!</v>
      </c>
      <c r="N61" s="205" t="e">
        <f t="shared" si="12"/>
        <v>#REF!</v>
      </c>
    </row>
    <row r="62" spans="1:14" ht="24.95" customHeight="1" x14ac:dyDescent="0.25">
      <c r="A62" s="412"/>
      <c r="B62" s="175">
        <v>0</v>
      </c>
      <c r="C62" s="175">
        <v>0</v>
      </c>
      <c r="D62" s="175">
        <f t="shared" si="14"/>
        <v>0</v>
      </c>
      <c r="E62" s="174" t="s">
        <v>156</v>
      </c>
      <c r="F62" s="179" t="s">
        <v>59</v>
      </c>
      <c r="G62" s="214"/>
      <c r="H62" s="213">
        <v>0</v>
      </c>
      <c r="I62" s="213" t="e">
        <f>Consolidado!#REF!</f>
        <v>#REF!</v>
      </c>
      <c r="J62" s="213" t="e">
        <f t="shared" si="15"/>
        <v>#REF!</v>
      </c>
      <c r="K62" s="213" t="e">
        <f>Consolidado!#REF!</f>
        <v>#REF!</v>
      </c>
      <c r="L62" s="213" t="e">
        <f t="shared" si="16"/>
        <v>#REF!</v>
      </c>
      <c r="M62" s="205" t="e">
        <f t="shared" si="11"/>
        <v>#REF!</v>
      </c>
      <c r="N62" s="205" t="e">
        <f t="shared" si="12"/>
        <v>#REF!</v>
      </c>
    </row>
    <row r="63" spans="1:14" ht="24.95" customHeight="1" x14ac:dyDescent="0.25">
      <c r="A63" s="413"/>
      <c r="B63" s="175">
        <v>0</v>
      </c>
      <c r="C63" s="175">
        <v>0</v>
      </c>
      <c r="D63" s="175">
        <f t="shared" si="14"/>
        <v>0</v>
      </c>
      <c r="E63" s="174" t="s">
        <v>157</v>
      </c>
      <c r="F63" s="179" t="s">
        <v>60</v>
      </c>
      <c r="G63" s="214"/>
      <c r="H63" s="213">
        <v>0</v>
      </c>
      <c r="I63" s="213" t="e">
        <f>Consolidado!#REF!</f>
        <v>#REF!</v>
      </c>
      <c r="J63" s="213" t="e">
        <f t="shared" si="15"/>
        <v>#REF!</v>
      </c>
      <c r="K63" s="213" t="e">
        <f>Consolidado!#REF!</f>
        <v>#REF!</v>
      </c>
      <c r="L63" s="213" t="e">
        <f t="shared" si="16"/>
        <v>#REF!</v>
      </c>
      <c r="M63" s="205" t="e">
        <f t="shared" si="11"/>
        <v>#REF!</v>
      </c>
      <c r="N63" s="205" t="e">
        <f t="shared" si="12"/>
        <v>#REF!</v>
      </c>
    </row>
    <row r="64" spans="1:14" ht="24.95" customHeight="1" x14ac:dyDescent="0.25">
      <c r="A64" s="199" t="s">
        <v>1</v>
      </c>
      <c r="B64" s="201">
        <f>+$B$50/6</f>
        <v>3.3333333333333333E-2</v>
      </c>
      <c r="C64" s="201">
        <f>+C65+C66+C67+C68+C69+C70+C71</f>
        <v>3.333333333333334E-2</v>
      </c>
      <c r="D64" s="201">
        <f t="shared" si="14"/>
        <v>0</v>
      </c>
      <c r="E64" s="199" t="s">
        <v>158</v>
      </c>
      <c r="F64" s="199" t="s">
        <v>61</v>
      </c>
      <c r="G64" s="200"/>
      <c r="H64" s="201">
        <f>+H65+H66+H67+H68+H69+H70+H71</f>
        <v>3.3333333333333333E-2</v>
      </c>
      <c r="I64" s="201" t="e">
        <f>+J64/H64</f>
        <v>#REF!</v>
      </c>
      <c r="J64" s="201" t="e">
        <f>+J65+J66+J67+J68+J69+J70+J71</f>
        <v>#REF!</v>
      </c>
      <c r="K64" s="201" t="e">
        <f>+L64/H64</f>
        <v>#REF!</v>
      </c>
      <c r="L64" s="201" t="e">
        <f>+L65+L66+L67+L68+L69+L70+L71</f>
        <v>#REF!</v>
      </c>
      <c r="M64" s="206" t="e">
        <f t="shared" si="11"/>
        <v>#REF!</v>
      </c>
      <c r="N64" s="206" t="e">
        <f t="shared" si="12"/>
        <v>#REF!</v>
      </c>
    </row>
    <row r="65" spans="1:14" ht="24.95" customHeight="1" x14ac:dyDescent="0.25">
      <c r="A65" s="411" t="s">
        <v>216</v>
      </c>
      <c r="B65" s="175">
        <f t="shared" ref="B65:B70" si="17">+$B$64/6</f>
        <v>5.5555555555555558E-3</v>
      </c>
      <c r="C65" s="175">
        <v>5.5555555555555601E-3</v>
      </c>
      <c r="D65" s="175">
        <f t="shared" si="14"/>
        <v>0</v>
      </c>
      <c r="E65" s="174" t="s">
        <v>159</v>
      </c>
      <c r="F65" s="179" t="s">
        <v>62</v>
      </c>
      <c r="G65" s="179"/>
      <c r="H65" s="211">
        <v>5.5555555555555558E-3</v>
      </c>
      <c r="I65" s="211" t="e">
        <f>Consolidado!#REF!</f>
        <v>#REF!</v>
      </c>
      <c r="J65" s="211" t="e">
        <f t="shared" ref="J65:J71" si="18">+I65*H65</f>
        <v>#REF!</v>
      </c>
      <c r="K65" s="211" t="e">
        <f>Consolidado!#REF!</f>
        <v>#REF!</v>
      </c>
      <c r="L65" s="211" t="e">
        <f t="shared" ref="L65:L71" si="19">+K65*H65</f>
        <v>#REF!</v>
      </c>
      <c r="M65" s="206" t="e">
        <f t="shared" si="11"/>
        <v>#REF!</v>
      </c>
      <c r="N65" s="206" t="e">
        <f t="shared" si="12"/>
        <v>#REF!</v>
      </c>
    </row>
    <row r="66" spans="1:14" ht="24.95" customHeight="1" x14ac:dyDescent="0.25">
      <c r="A66" s="412"/>
      <c r="B66" s="175">
        <f t="shared" si="17"/>
        <v>5.5555555555555558E-3</v>
      </c>
      <c r="C66" s="175">
        <v>5.5555555555555558E-3</v>
      </c>
      <c r="D66" s="175">
        <f t="shared" si="14"/>
        <v>0</v>
      </c>
      <c r="E66" s="174" t="s">
        <v>162</v>
      </c>
      <c r="F66" s="179" t="s">
        <v>63</v>
      </c>
      <c r="G66" s="179"/>
      <c r="H66" s="211">
        <v>5.5555555555555558E-3</v>
      </c>
      <c r="I66" s="211" t="e">
        <f>Consolidado!#REF!</f>
        <v>#REF!</v>
      </c>
      <c r="J66" s="211" t="e">
        <f t="shared" si="18"/>
        <v>#REF!</v>
      </c>
      <c r="K66" s="211" t="e">
        <f>Consolidado!#REF!</f>
        <v>#REF!</v>
      </c>
      <c r="L66" s="211" t="e">
        <f t="shared" si="19"/>
        <v>#REF!</v>
      </c>
      <c r="M66" s="205" t="e">
        <f t="shared" si="11"/>
        <v>#REF!</v>
      </c>
      <c r="N66" s="205" t="e">
        <f t="shared" si="12"/>
        <v>#REF!</v>
      </c>
    </row>
    <row r="67" spans="1:14" ht="24.95" customHeight="1" x14ac:dyDescent="0.25">
      <c r="A67" s="412"/>
      <c r="B67" s="175">
        <f t="shared" si="17"/>
        <v>5.5555555555555558E-3</v>
      </c>
      <c r="C67" s="175">
        <v>5.5555555555555558E-3</v>
      </c>
      <c r="D67" s="175">
        <f t="shared" si="14"/>
        <v>0</v>
      </c>
      <c r="E67" s="174" t="s">
        <v>163</v>
      </c>
      <c r="F67" s="179" t="s">
        <v>64</v>
      </c>
      <c r="G67" s="179"/>
      <c r="H67" s="211">
        <v>5.5555555555555558E-3</v>
      </c>
      <c r="I67" s="211" t="e">
        <f>Consolidado!#REF!</f>
        <v>#REF!</v>
      </c>
      <c r="J67" s="211" t="e">
        <f t="shared" si="18"/>
        <v>#REF!</v>
      </c>
      <c r="K67" s="211" t="e">
        <f>Consolidado!#REF!</f>
        <v>#REF!</v>
      </c>
      <c r="L67" s="211" t="e">
        <f t="shared" si="19"/>
        <v>#REF!</v>
      </c>
      <c r="M67" s="205" t="e">
        <f t="shared" si="11"/>
        <v>#REF!</v>
      </c>
      <c r="N67" s="205" t="e">
        <f t="shared" si="12"/>
        <v>#REF!</v>
      </c>
    </row>
    <row r="68" spans="1:14" ht="24.95" customHeight="1" x14ac:dyDescent="0.25">
      <c r="A68" s="412"/>
      <c r="B68" s="175">
        <f t="shared" si="17"/>
        <v>5.5555555555555558E-3</v>
      </c>
      <c r="C68" s="175">
        <v>5.5555555555555558E-3</v>
      </c>
      <c r="D68" s="175">
        <f t="shared" si="14"/>
        <v>0</v>
      </c>
      <c r="E68" s="174" t="s">
        <v>164</v>
      </c>
      <c r="F68" s="179" t="s">
        <v>65</v>
      </c>
      <c r="G68" s="179"/>
      <c r="H68" s="211">
        <v>5.5555555555555558E-3</v>
      </c>
      <c r="I68" s="211" t="e">
        <f>Consolidado!#REF!</f>
        <v>#REF!</v>
      </c>
      <c r="J68" s="211" t="e">
        <f t="shared" si="18"/>
        <v>#REF!</v>
      </c>
      <c r="K68" s="211" t="e">
        <f>Consolidado!#REF!</f>
        <v>#REF!</v>
      </c>
      <c r="L68" s="211" t="e">
        <f t="shared" si="19"/>
        <v>#REF!</v>
      </c>
      <c r="M68" s="205" t="e">
        <f t="shared" si="11"/>
        <v>#REF!</v>
      </c>
      <c r="N68" s="205" t="e">
        <f t="shared" si="12"/>
        <v>#REF!</v>
      </c>
    </row>
    <row r="69" spans="1:14" ht="24.95" customHeight="1" x14ac:dyDescent="0.25">
      <c r="A69" s="412"/>
      <c r="B69" s="175">
        <f t="shared" si="17"/>
        <v>5.5555555555555558E-3</v>
      </c>
      <c r="C69" s="175">
        <v>5.5555555555555558E-3</v>
      </c>
      <c r="D69" s="175">
        <f t="shared" si="14"/>
        <v>0</v>
      </c>
      <c r="E69" s="174" t="s">
        <v>165</v>
      </c>
      <c r="F69" s="179" t="s">
        <v>66</v>
      </c>
      <c r="G69" s="179"/>
      <c r="H69" s="211">
        <v>5.5555555555555558E-3</v>
      </c>
      <c r="I69" s="211" t="e">
        <f>Consolidado!#REF!</f>
        <v>#REF!</v>
      </c>
      <c r="J69" s="211" t="e">
        <f t="shared" si="18"/>
        <v>#REF!</v>
      </c>
      <c r="K69" s="211" t="e">
        <f>Consolidado!#REF!</f>
        <v>#REF!</v>
      </c>
      <c r="L69" s="211" t="e">
        <f t="shared" si="19"/>
        <v>#REF!</v>
      </c>
      <c r="M69" s="205" t="e">
        <f t="shared" si="11"/>
        <v>#REF!</v>
      </c>
      <c r="N69" s="205" t="e">
        <f t="shared" si="12"/>
        <v>#REF!</v>
      </c>
    </row>
    <row r="70" spans="1:14" ht="24.95" customHeight="1" x14ac:dyDescent="0.25">
      <c r="A70" s="412"/>
      <c r="B70" s="175">
        <f t="shared" si="17"/>
        <v>5.5555555555555558E-3</v>
      </c>
      <c r="C70" s="175">
        <v>5.5555555555555558E-3</v>
      </c>
      <c r="D70" s="175">
        <f t="shared" si="14"/>
        <v>0</v>
      </c>
      <c r="E70" s="174" t="s">
        <v>166</v>
      </c>
      <c r="F70" s="179" t="s">
        <v>67</v>
      </c>
      <c r="G70" s="179"/>
      <c r="H70" s="211">
        <v>5.5555555555555558E-3</v>
      </c>
      <c r="I70" s="211" t="e">
        <f>Consolidado!#REF!</f>
        <v>#REF!</v>
      </c>
      <c r="J70" s="211" t="e">
        <f t="shared" si="18"/>
        <v>#REF!</v>
      </c>
      <c r="K70" s="211" t="e">
        <f>Consolidado!#REF!</f>
        <v>#REF!</v>
      </c>
      <c r="L70" s="211" t="e">
        <f t="shared" si="19"/>
        <v>#REF!</v>
      </c>
      <c r="M70" s="205" t="e">
        <f t="shared" si="11"/>
        <v>#REF!</v>
      </c>
      <c r="N70" s="205" t="e">
        <f t="shared" si="12"/>
        <v>#REF!</v>
      </c>
    </row>
    <row r="71" spans="1:14" ht="24.95" customHeight="1" x14ac:dyDescent="0.25">
      <c r="A71" s="413"/>
      <c r="B71" s="180">
        <v>0</v>
      </c>
      <c r="C71" s="180">
        <v>0</v>
      </c>
      <c r="D71" s="180">
        <f t="shared" si="14"/>
        <v>0</v>
      </c>
      <c r="E71" s="174" t="s">
        <v>167</v>
      </c>
      <c r="F71" s="179" t="s">
        <v>68</v>
      </c>
      <c r="G71" s="179"/>
      <c r="H71" s="213">
        <v>0</v>
      </c>
      <c r="I71" s="213" t="e">
        <f>Consolidado!#REF!</f>
        <v>#REF!</v>
      </c>
      <c r="J71" s="213" t="e">
        <f t="shared" si="18"/>
        <v>#REF!</v>
      </c>
      <c r="K71" s="213" t="e">
        <f>Consolidado!#REF!</f>
        <v>#REF!</v>
      </c>
      <c r="L71" s="213" t="e">
        <f t="shared" si="19"/>
        <v>#REF!</v>
      </c>
      <c r="M71" s="205" t="e">
        <f t="shared" si="11"/>
        <v>#REF!</v>
      </c>
      <c r="N71" s="205" t="e">
        <f t="shared" si="12"/>
        <v>#REF!</v>
      </c>
    </row>
    <row r="72" spans="1:14" ht="24.95" customHeight="1" x14ac:dyDescent="0.25">
      <c r="A72" s="199" t="s">
        <v>1</v>
      </c>
      <c r="B72" s="201">
        <f>+$B$50/6</f>
        <v>3.3333333333333333E-2</v>
      </c>
      <c r="C72" s="201">
        <f>+C73+C74+C75+C76</f>
        <v>3.3333333333333333E-2</v>
      </c>
      <c r="D72" s="201">
        <f t="shared" si="14"/>
        <v>0</v>
      </c>
      <c r="E72" s="199" t="s">
        <v>160</v>
      </c>
      <c r="F72" s="199" t="s">
        <v>69</v>
      </c>
      <c r="G72" s="179"/>
      <c r="H72" s="201">
        <f>+H73+H74+H75+H76</f>
        <v>3.3333333333333333E-2</v>
      </c>
      <c r="I72" s="201" t="e">
        <f>+J72/H72</f>
        <v>#REF!</v>
      </c>
      <c r="J72" s="201" t="e">
        <f>+J73+J74+J75+J76</f>
        <v>#REF!</v>
      </c>
      <c r="K72" s="201" t="e">
        <f>+L72/H72</f>
        <v>#REF!</v>
      </c>
      <c r="L72" s="201" t="e">
        <f>+L73+L74+L75+L76</f>
        <v>#REF!</v>
      </c>
      <c r="M72" s="206" t="e">
        <f t="shared" si="11"/>
        <v>#REF!</v>
      </c>
      <c r="N72" s="206" t="e">
        <f t="shared" si="12"/>
        <v>#REF!</v>
      </c>
    </row>
    <row r="73" spans="1:14" ht="24.95" customHeight="1" x14ac:dyDescent="0.25">
      <c r="A73" s="411" t="s">
        <v>216</v>
      </c>
      <c r="B73" s="175">
        <f>+$B$72/4</f>
        <v>8.3333333333333332E-3</v>
      </c>
      <c r="C73" s="175">
        <v>8.3333333333333332E-3</v>
      </c>
      <c r="D73" s="175">
        <f t="shared" si="14"/>
        <v>0</v>
      </c>
      <c r="E73" s="174" t="s">
        <v>161</v>
      </c>
      <c r="F73" s="179" t="s">
        <v>70</v>
      </c>
      <c r="G73" s="179"/>
      <c r="H73" s="211">
        <v>8.3333333333333332E-3</v>
      </c>
      <c r="I73" s="211" t="e">
        <f>Consolidado!#REF!</f>
        <v>#REF!</v>
      </c>
      <c r="J73" s="211" t="e">
        <f>+I73*H73</f>
        <v>#REF!</v>
      </c>
      <c r="K73" s="211" t="e">
        <f>Consolidado!#REF!</f>
        <v>#REF!</v>
      </c>
      <c r="L73" s="211" t="e">
        <f>+K73*H73</f>
        <v>#REF!</v>
      </c>
      <c r="M73" s="206" t="e">
        <f t="shared" si="11"/>
        <v>#REF!</v>
      </c>
      <c r="N73" s="206" t="e">
        <f t="shared" si="12"/>
        <v>#REF!</v>
      </c>
    </row>
    <row r="74" spans="1:14" ht="24.95" customHeight="1" x14ac:dyDescent="0.25">
      <c r="A74" s="412"/>
      <c r="B74" s="175">
        <f>+$B$72/4</f>
        <v>8.3333333333333332E-3</v>
      </c>
      <c r="C74" s="175">
        <v>8.3333333333333332E-3</v>
      </c>
      <c r="D74" s="175">
        <f t="shared" si="14"/>
        <v>0</v>
      </c>
      <c r="E74" s="174" t="s">
        <v>187</v>
      </c>
      <c r="F74" s="179" t="s">
        <v>71</v>
      </c>
      <c r="G74" s="179"/>
      <c r="H74" s="211">
        <v>8.3333333333333332E-3</v>
      </c>
      <c r="I74" s="211" t="e">
        <f>Consolidado!#REF!</f>
        <v>#REF!</v>
      </c>
      <c r="J74" s="211" t="e">
        <f>+I74*H74</f>
        <v>#REF!</v>
      </c>
      <c r="K74" s="211" t="e">
        <f>Consolidado!#REF!</f>
        <v>#REF!</v>
      </c>
      <c r="L74" s="211" t="e">
        <f>+K74*J74</f>
        <v>#REF!</v>
      </c>
      <c r="M74" s="205" t="e">
        <f t="shared" si="11"/>
        <v>#REF!</v>
      </c>
      <c r="N74" s="205" t="e">
        <f t="shared" si="12"/>
        <v>#REF!</v>
      </c>
    </row>
    <row r="75" spans="1:14" ht="24.95" customHeight="1" x14ac:dyDescent="0.25">
      <c r="A75" s="412"/>
      <c r="B75" s="175">
        <f>+$B$72/4</f>
        <v>8.3333333333333332E-3</v>
      </c>
      <c r="C75" s="175">
        <v>8.3333333333333332E-3</v>
      </c>
      <c r="D75" s="175">
        <f t="shared" si="14"/>
        <v>0</v>
      </c>
      <c r="E75" s="174" t="s">
        <v>188</v>
      </c>
      <c r="F75" s="179" t="s">
        <v>72</v>
      </c>
      <c r="G75" s="179"/>
      <c r="H75" s="211">
        <v>8.3333333333333332E-3</v>
      </c>
      <c r="I75" s="211" t="e">
        <f>Consolidado!#REF!</f>
        <v>#REF!</v>
      </c>
      <c r="J75" s="211" t="e">
        <f>+I75*H75</f>
        <v>#REF!</v>
      </c>
      <c r="K75" s="211" t="e">
        <f>Consolidado!#REF!</f>
        <v>#REF!</v>
      </c>
      <c r="L75" s="211" t="e">
        <f>+K75*H75</f>
        <v>#REF!</v>
      </c>
      <c r="M75" s="205" t="e">
        <f t="shared" si="11"/>
        <v>#REF!</v>
      </c>
      <c r="N75" s="205" t="e">
        <f t="shared" si="12"/>
        <v>#REF!</v>
      </c>
    </row>
    <row r="76" spans="1:14" ht="24.95" customHeight="1" x14ac:dyDescent="0.25">
      <c r="A76" s="413"/>
      <c r="B76" s="175">
        <f>+$B$72/4</f>
        <v>8.3333333333333332E-3</v>
      </c>
      <c r="C76" s="175">
        <v>8.3333333333333332E-3</v>
      </c>
      <c r="D76" s="175">
        <f t="shared" si="14"/>
        <v>0</v>
      </c>
      <c r="E76" s="174" t="s">
        <v>189</v>
      </c>
      <c r="F76" s="179" t="s">
        <v>73</v>
      </c>
      <c r="G76" s="179"/>
      <c r="H76" s="211">
        <v>8.3333333333333332E-3</v>
      </c>
      <c r="I76" s="211" t="e">
        <f>Consolidado!#REF!</f>
        <v>#REF!</v>
      </c>
      <c r="J76" s="211" t="e">
        <f>+I76*H76</f>
        <v>#REF!</v>
      </c>
      <c r="K76" s="211" t="e">
        <f>Consolidado!#REF!</f>
        <v>#REF!</v>
      </c>
      <c r="L76" s="211" t="e">
        <f>+K76*J76</f>
        <v>#REF!</v>
      </c>
      <c r="M76" s="206" t="e">
        <f t="shared" si="11"/>
        <v>#REF!</v>
      </c>
      <c r="N76" s="206" t="e">
        <f t="shared" si="12"/>
        <v>#REF!</v>
      </c>
    </row>
    <row r="77" spans="1:14" ht="24.95" customHeight="1" x14ac:dyDescent="0.25">
      <c r="A77" s="199" t="s">
        <v>1</v>
      </c>
      <c r="B77" s="173">
        <f>+$B$50/6</f>
        <v>3.3333333333333333E-2</v>
      </c>
      <c r="C77" s="173">
        <f>+C78+C79+C80+C81+C82+C83+C84+C85</f>
        <v>3.3333333333333333E-2</v>
      </c>
      <c r="D77" s="173">
        <f t="shared" si="14"/>
        <v>0</v>
      </c>
      <c r="E77" s="199" t="s">
        <v>168</v>
      </c>
      <c r="F77" s="199" t="s">
        <v>74</v>
      </c>
      <c r="G77" s="179"/>
      <c r="H77" s="201">
        <f>+H78+H79+H80+H81+H82+H83+H84+H85</f>
        <v>3.3333333333333333E-2</v>
      </c>
      <c r="I77" s="201" t="e">
        <f>+J77/H77</f>
        <v>#REF!</v>
      </c>
      <c r="J77" s="201" t="e">
        <f>+J78+J79+J80+J81+J82+J83+J84+J85</f>
        <v>#REF!</v>
      </c>
      <c r="K77" s="201" t="e">
        <f>+L77/H77</f>
        <v>#REF!</v>
      </c>
      <c r="L77" s="201" t="e">
        <f>+L78+L79+L80+L81+L82+L83+L84+L85</f>
        <v>#REF!</v>
      </c>
      <c r="M77" s="206" t="e">
        <f t="shared" si="11"/>
        <v>#REF!</v>
      </c>
      <c r="N77" s="206" t="e">
        <f t="shared" si="12"/>
        <v>#REF!</v>
      </c>
    </row>
    <row r="78" spans="1:14" ht="24.95" customHeight="1" x14ac:dyDescent="0.25">
      <c r="A78" s="411" t="s">
        <v>216</v>
      </c>
      <c r="B78" s="175">
        <f t="shared" ref="B78:B85" si="20">+$B$77/8</f>
        <v>4.1666666666666666E-3</v>
      </c>
      <c r="C78" s="175">
        <v>4.1666666666666666E-3</v>
      </c>
      <c r="D78" s="175">
        <f t="shared" si="14"/>
        <v>0</v>
      </c>
      <c r="E78" s="174" t="s">
        <v>169</v>
      </c>
      <c r="F78" s="181" t="s">
        <v>75</v>
      </c>
      <c r="G78" s="179"/>
      <c r="H78" s="211">
        <v>4.1666666666666666E-3</v>
      </c>
      <c r="I78" s="211" t="e">
        <f>Consolidado!#REF!</f>
        <v>#REF!</v>
      </c>
      <c r="J78" s="211" t="e">
        <f t="shared" ref="J78:J85" si="21">+I78*H78</f>
        <v>#REF!</v>
      </c>
      <c r="K78" s="211" t="e">
        <f>Consolidado!#REF!</f>
        <v>#REF!</v>
      </c>
      <c r="L78" s="211" t="e">
        <f t="shared" ref="L78:L85" si="22">K78*H78</f>
        <v>#REF!</v>
      </c>
      <c r="M78" s="206" t="e">
        <f t="shared" si="11"/>
        <v>#REF!</v>
      </c>
      <c r="N78" s="206" t="e">
        <f t="shared" si="12"/>
        <v>#REF!</v>
      </c>
    </row>
    <row r="79" spans="1:14" ht="24.95" customHeight="1" x14ac:dyDescent="0.25">
      <c r="A79" s="412"/>
      <c r="B79" s="175">
        <f t="shared" si="20"/>
        <v>4.1666666666666666E-3</v>
      </c>
      <c r="C79" s="175">
        <v>4.1666666666666666E-3</v>
      </c>
      <c r="D79" s="175">
        <f t="shared" si="14"/>
        <v>0</v>
      </c>
      <c r="E79" s="174" t="s">
        <v>170</v>
      </c>
      <c r="F79" s="181" t="s">
        <v>76</v>
      </c>
      <c r="G79" s="179"/>
      <c r="H79" s="211">
        <v>4.1666666666666666E-3</v>
      </c>
      <c r="I79" s="211" t="e">
        <f>Consolidado!#REF!</f>
        <v>#REF!</v>
      </c>
      <c r="J79" s="211" t="e">
        <f t="shared" si="21"/>
        <v>#REF!</v>
      </c>
      <c r="K79" s="211" t="e">
        <f>Consolidado!#REF!</f>
        <v>#REF!</v>
      </c>
      <c r="L79" s="211" t="e">
        <f t="shared" si="22"/>
        <v>#REF!</v>
      </c>
      <c r="M79" s="205" t="e">
        <f t="shared" ref="M79:M94" si="23">+L79/J79</f>
        <v>#REF!</v>
      </c>
      <c r="N79" s="205" t="e">
        <f t="shared" ref="N79:N94" si="24">+K79/I79</f>
        <v>#REF!</v>
      </c>
    </row>
    <row r="80" spans="1:14" ht="24.95" customHeight="1" x14ac:dyDescent="0.25">
      <c r="A80" s="412"/>
      <c r="B80" s="175">
        <f t="shared" si="20"/>
        <v>4.1666666666666666E-3</v>
      </c>
      <c r="C80" s="175">
        <v>4.1666666666666666E-3</v>
      </c>
      <c r="D80" s="175">
        <f t="shared" si="14"/>
        <v>0</v>
      </c>
      <c r="E80" s="174" t="s">
        <v>171</v>
      </c>
      <c r="F80" s="181" t="s">
        <v>77</v>
      </c>
      <c r="G80" s="181"/>
      <c r="H80" s="211">
        <v>4.1666666666666666E-3</v>
      </c>
      <c r="I80" s="211" t="e">
        <f>Consolidado!#REF!</f>
        <v>#REF!</v>
      </c>
      <c r="J80" s="211" t="e">
        <f>+I80*H80</f>
        <v>#REF!</v>
      </c>
      <c r="K80" s="211" t="e">
        <f>Consolidado!#REF!</f>
        <v>#REF!</v>
      </c>
      <c r="L80" s="211" t="e">
        <f>K80*H80</f>
        <v>#REF!</v>
      </c>
      <c r="M80" s="205" t="e">
        <f t="shared" si="23"/>
        <v>#REF!</v>
      </c>
      <c r="N80" s="205" t="e">
        <f t="shared" si="24"/>
        <v>#REF!</v>
      </c>
    </row>
    <row r="81" spans="1:14" ht="24.95" customHeight="1" x14ac:dyDescent="0.25">
      <c r="A81" s="412"/>
      <c r="B81" s="175">
        <f t="shared" si="20"/>
        <v>4.1666666666666666E-3</v>
      </c>
      <c r="C81" s="175">
        <v>4.1666666666666666E-3</v>
      </c>
      <c r="D81" s="175">
        <f t="shared" si="14"/>
        <v>0</v>
      </c>
      <c r="E81" s="174" t="s">
        <v>172</v>
      </c>
      <c r="F81" s="181" t="s">
        <v>78</v>
      </c>
      <c r="G81" s="181"/>
      <c r="H81" s="211">
        <v>4.1666666666666666E-3</v>
      </c>
      <c r="I81" s="211" t="e">
        <f>Consolidado!#REF!</f>
        <v>#REF!</v>
      </c>
      <c r="J81" s="211" t="e">
        <f t="shared" si="21"/>
        <v>#REF!</v>
      </c>
      <c r="K81" s="211" t="e">
        <f>Consolidado!#REF!</f>
        <v>#REF!</v>
      </c>
      <c r="L81" s="211" t="e">
        <f t="shared" si="22"/>
        <v>#REF!</v>
      </c>
      <c r="M81" s="205" t="e">
        <f t="shared" si="23"/>
        <v>#REF!</v>
      </c>
      <c r="N81" s="205" t="e">
        <f t="shared" si="24"/>
        <v>#REF!</v>
      </c>
    </row>
    <row r="82" spans="1:14" ht="24.95" customHeight="1" x14ac:dyDescent="0.25">
      <c r="A82" s="412"/>
      <c r="B82" s="175">
        <f t="shared" si="20"/>
        <v>4.1666666666666666E-3</v>
      </c>
      <c r="C82" s="175">
        <v>4.1666666666666666E-3</v>
      </c>
      <c r="D82" s="175">
        <f t="shared" si="14"/>
        <v>0</v>
      </c>
      <c r="E82" s="174" t="s">
        <v>173</v>
      </c>
      <c r="F82" s="181" t="s">
        <v>79</v>
      </c>
      <c r="G82" s="181"/>
      <c r="H82" s="211">
        <v>4.1666666666666666E-3</v>
      </c>
      <c r="I82" s="211" t="e">
        <f>Consolidado!#REF!</f>
        <v>#REF!</v>
      </c>
      <c r="J82" s="211" t="e">
        <f t="shared" si="21"/>
        <v>#REF!</v>
      </c>
      <c r="K82" s="211" t="e">
        <f>Consolidado!#REF!</f>
        <v>#REF!</v>
      </c>
      <c r="L82" s="211" t="e">
        <f t="shared" si="22"/>
        <v>#REF!</v>
      </c>
      <c r="M82" s="205" t="e">
        <f t="shared" si="23"/>
        <v>#REF!</v>
      </c>
      <c r="N82" s="205" t="e">
        <f t="shared" si="24"/>
        <v>#REF!</v>
      </c>
    </row>
    <row r="83" spans="1:14" ht="24.95" customHeight="1" x14ac:dyDescent="0.25">
      <c r="A83" s="412"/>
      <c r="B83" s="175">
        <f t="shared" si="20"/>
        <v>4.1666666666666666E-3</v>
      </c>
      <c r="C83" s="175">
        <v>4.1666666666666666E-3</v>
      </c>
      <c r="D83" s="175">
        <f t="shared" si="14"/>
        <v>0</v>
      </c>
      <c r="E83" s="174" t="s">
        <v>174</v>
      </c>
      <c r="F83" s="181" t="s">
        <v>80</v>
      </c>
      <c r="G83" s="181"/>
      <c r="H83" s="211">
        <v>4.1666666666666666E-3</v>
      </c>
      <c r="I83" s="211" t="e">
        <f>Consolidado!#REF!</f>
        <v>#REF!</v>
      </c>
      <c r="J83" s="211" t="e">
        <f t="shared" si="21"/>
        <v>#REF!</v>
      </c>
      <c r="K83" s="211" t="e">
        <f>Consolidado!#REF!</f>
        <v>#REF!</v>
      </c>
      <c r="L83" s="211" t="e">
        <f t="shared" si="22"/>
        <v>#REF!</v>
      </c>
      <c r="M83" s="205" t="e">
        <f t="shared" si="23"/>
        <v>#REF!</v>
      </c>
      <c r="N83" s="205" t="e">
        <f t="shared" si="24"/>
        <v>#REF!</v>
      </c>
    </row>
    <row r="84" spans="1:14" ht="24.95" customHeight="1" x14ac:dyDescent="0.25">
      <c r="A84" s="412"/>
      <c r="B84" s="175">
        <f t="shared" si="20"/>
        <v>4.1666666666666666E-3</v>
      </c>
      <c r="C84" s="175">
        <v>4.1666666666666666E-3</v>
      </c>
      <c r="D84" s="175">
        <f t="shared" si="14"/>
        <v>0</v>
      </c>
      <c r="E84" s="174" t="s">
        <v>175</v>
      </c>
      <c r="F84" s="181" t="s">
        <v>81</v>
      </c>
      <c r="G84" s="181"/>
      <c r="H84" s="211">
        <v>4.1666666666666666E-3</v>
      </c>
      <c r="I84" s="211" t="e">
        <f>Consolidado!#REF!</f>
        <v>#REF!</v>
      </c>
      <c r="J84" s="211" t="e">
        <f t="shared" si="21"/>
        <v>#REF!</v>
      </c>
      <c r="K84" s="211" t="e">
        <f>Consolidado!#REF!</f>
        <v>#REF!</v>
      </c>
      <c r="L84" s="211" t="e">
        <f t="shared" si="22"/>
        <v>#REF!</v>
      </c>
      <c r="M84" s="205" t="e">
        <f t="shared" si="23"/>
        <v>#REF!</v>
      </c>
      <c r="N84" s="205" t="e">
        <f t="shared" si="24"/>
        <v>#REF!</v>
      </c>
    </row>
    <row r="85" spans="1:14" ht="24.95" customHeight="1" x14ac:dyDescent="0.25">
      <c r="A85" s="413"/>
      <c r="B85" s="175">
        <f t="shared" si="20"/>
        <v>4.1666666666666666E-3</v>
      </c>
      <c r="C85" s="175">
        <v>4.1666666666666666E-3</v>
      </c>
      <c r="D85" s="175">
        <f t="shared" si="14"/>
        <v>0</v>
      </c>
      <c r="E85" s="174" t="s">
        <v>176</v>
      </c>
      <c r="F85" s="181" t="s">
        <v>82</v>
      </c>
      <c r="G85" s="181"/>
      <c r="H85" s="211">
        <v>4.1666666666666666E-3</v>
      </c>
      <c r="I85" s="211" t="e">
        <f>Consolidado!#REF!</f>
        <v>#REF!</v>
      </c>
      <c r="J85" s="211" t="e">
        <f t="shared" si="21"/>
        <v>#REF!</v>
      </c>
      <c r="K85" s="211" t="e">
        <f>Consolidado!#REF!</f>
        <v>#REF!</v>
      </c>
      <c r="L85" s="211" t="e">
        <f t="shared" si="22"/>
        <v>#REF!</v>
      </c>
      <c r="M85" s="205" t="e">
        <f t="shared" si="23"/>
        <v>#REF!</v>
      </c>
      <c r="N85" s="205" t="e">
        <f t="shared" si="24"/>
        <v>#REF!</v>
      </c>
    </row>
    <row r="86" spans="1:14" s="217" customFormat="1" ht="24.95" customHeight="1" x14ac:dyDescent="0.25">
      <c r="A86" s="188" t="s">
        <v>97</v>
      </c>
      <c r="B86" s="190">
        <f>+$B$2/5</f>
        <v>0.2</v>
      </c>
      <c r="C86" s="190">
        <f>+C87+C89+C91+C93</f>
        <v>0.2</v>
      </c>
      <c r="D86" s="190">
        <f>+B86-C86</f>
        <v>0</v>
      </c>
      <c r="E86" s="188">
        <v>5</v>
      </c>
      <c r="F86" s="188" t="s">
        <v>83</v>
      </c>
      <c r="G86" s="188"/>
      <c r="H86" s="189">
        <f>+H87+H89+H91+H93</f>
        <v>0.2</v>
      </c>
      <c r="I86" s="189" t="e">
        <f>+J86/H86</f>
        <v>#REF!</v>
      </c>
      <c r="J86" s="189" t="e">
        <f>+J87+J89+J91+J93</f>
        <v>#REF!</v>
      </c>
      <c r="K86" s="189" t="e">
        <f>+L86/H86</f>
        <v>#REF!</v>
      </c>
      <c r="L86" s="189" t="e">
        <f>+L87+L89+L91+L93</f>
        <v>#REF!</v>
      </c>
      <c r="M86" s="216" t="e">
        <f t="shared" si="23"/>
        <v>#REF!</v>
      </c>
      <c r="N86" s="216" t="e">
        <f t="shared" si="24"/>
        <v>#REF!</v>
      </c>
    </row>
    <row r="87" spans="1:14" ht="24.95" customHeight="1" x14ac:dyDescent="0.25">
      <c r="A87" s="199" t="s">
        <v>1</v>
      </c>
      <c r="B87" s="173">
        <f>+$B$86/4</f>
        <v>0.05</v>
      </c>
      <c r="C87" s="173">
        <f>+C88</f>
        <v>0.05</v>
      </c>
      <c r="D87" s="173">
        <f t="shared" ref="D87:D94" si="25">+C87-B87</f>
        <v>0</v>
      </c>
      <c r="E87" s="199" t="s">
        <v>177</v>
      </c>
      <c r="F87" s="209" t="s">
        <v>84</v>
      </c>
      <c r="G87" s="210"/>
      <c r="H87" s="201">
        <f>+H88</f>
        <v>0.05</v>
      </c>
      <c r="I87" s="201" t="e">
        <f>+J87/H87</f>
        <v>#REF!</v>
      </c>
      <c r="J87" s="201" t="e">
        <f>+J88</f>
        <v>#REF!</v>
      </c>
      <c r="K87" s="201" t="e">
        <f>+L87/H87</f>
        <v>#REF!</v>
      </c>
      <c r="L87" s="201" t="e">
        <f>+L88</f>
        <v>#REF!</v>
      </c>
      <c r="M87" s="205" t="e">
        <f t="shared" si="23"/>
        <v>#REF!</v>
      </c>
      <c r="N87" s="205" t="e">
        <f t="shared" si="24"/>
        <v>#REF!</v>
      </c>
    </row>
    <row r="88" spans="1:14" ht="24.95" customHeight="1" x14ac:dyDescent="0.25">
      <c r="A88" s="174" t="s">
        <v>216</v>
      </c>
      <c r="B88" s="175">
        <f>+B87/1</f>
        <v>0.05</v>
      </c>
      <c r="C88" s="175">
        <v>0.05</v>
      </c>
      <c r="D88" s="175">
        <f t="shared" si="25"/>
        <v>0</v>
      </c>
      <c r="E88" s="174" t="s">
        <v>178</v>
      </c>
      <c r="F88" s="178" t="s">
        <v>93</v>
      </c>
      <c r="G88" s="178"/>
      <c r="H88" s="211">
        <v>0.05</v>
      </c>
      <c r="I88" s="211" t="e">
        <f>Consolidado!#REF!</f>
        <v>#REF!</v>
      </c>
      <c r="J88" s="211" t="e">
        <f>+I88*H88</f>
        <v>#REF!</v>
      </c>
      <c r="K88" s="211" t="e">
        <f>Consolidado!#REF!</f>
        <v>#REF!</v>
      </c>
      <c r="L88" s="211" t="e">
        <f>+K88*H88</f>
        <v>#REF!</v>
      </c>
      <c r="M88" s="205" t="e">
        <f t="shared" si="23"/>
        <v>#REF!</v>
      </c>
      <c r="N88" s="205" t="e">
        <f t="shared" si="24"/>
        <v>#REF!</v>
      </c>
    </row>
    <row r="89" spans="1:14" ht="24.95" customHeight="1" x14ac:dyDescent="0.25">
      <c r="A89" s="199" t="s">
        <v>1</v>
      </c>
      <c r="B89" s="173">
        <f>+$B$86/4</f>
        <v>0.05</v>
      </c>
      <c r="C89" s="173">
        <f>+C90</f>
        <v>0.05</v>
      </c>
      <c r="D89" s="173">
        <f t="shared" si="25"/>
        <v>0</v>
      </c>
      <c r="E89" s="199" t="s">
        <v>179</v>
      </c>
      <c r="F89" s="209" t="s">
        <v>85</v>
      </c>
      <c r="G89" s="210"/>
      <c r="H89" s="201">
        <f>+H90</f>
        <v>0.05</v>
      </c>
      <c r="I89" s="201" t="e">
        <f>+J89/H89</f>
        <v>#REF!</v>
      </c>
      <c r="J89" s="201" t="e">
        <f>+J90</f>
        <v>#REF!</v>
      </c>
      <c r="K89" s="201" t="e">
        <f>+L89/H89</f>
        <v>#REF!</v>
      </c>
      <c r="L89" s="201" t="e">
        <f>+L90</f>
        <v>#REF!</v>
      </c>
      <c r="M89" s="206" t="e">
        <f t="shared" si="23"/>
        <v>#REF!</v>
      </c>
      <c r="N89" s="206" t="e">
        <f t="shared" si="24"/>
        <v>#REF!</v>
      </c>
    </row>
    <row r="90" spans="1:14" ht="24.95" customHeight="1" x14ac:dyDescent="0.25">
      <c r="A90" s="174" t="s">
        <v>216</v>
      </c>
      <c r="B90" s="175">
        <f>+B89/1</f>
        <v>0.05</v>
      </c>
      <c r="C90" s="175">
        <v>0.05</v>
      </c>
      <c r="D90" s="175">
        <f t="shared" si="25"/>
        <v>0</v>
      </c>
      <c r="E90" s="174" t="s">
        <v>180</v>
      </c>
      <c r="F90" s="178" t="s">
        <v>93</v>
      </c>
      <c r="G90" s="178"/>
      <c r="H90" s="211">
        <v>0.05</v>
      </c>
      <c r="I90" s="211" t="e">
        <f>Consolidado!#REF!</f>
        <v>#REF!</v>
      </c>
      <c r="J90" s="211" t="e">
        <f>+I90*H90</f>
        <v>#REF!</v>
      </c>
      <c r="K90" s="211" t="e">
        <f>Consolidado!#REF!</f>
        <v>#REF!</v>
      </c>
      <c r="L90" s="211" t="e">
        <f>+K90*H90</f>
        <v>#REF!</v>
      </c>
      <c r="M90" s="206" t="e">
        <f t="shared" si="23"/>
        <v>#REF!</v>
      </c>
      <c r="N90" s="206" t="e">
        <f t="shared" si="24"/>
        <v>#REF!</v>
      </c>
    </row>
    <row r="91" spans="1:14" ht="24.95" customHeight="1" x14ac:dyDescent="0.25">
      <c r="A91" s="199" t="s">
        <v>1</v>
      </c>
      <c r="B91" s="173">
        <f>+$B$86/4</f>
        <v>0.05</v>
      </c>
      <c r="C91" s="173">
        <f>+C92</f>
        <v>0.05</v>
      </c>
      <c r="D91" s="173">
        <f t="shared" si="25"/>
        <v>0</v>
      </c>
      <c r="E91" s="199" t="s">
        <v>182</v>
      </c>
      <c r="F91" s="209" t="s">
        <v>86</v>
      </c>
      <c r="G91" s="210"/>
      <c r="H91" s="201">
        <f>+H92</f>
        <v>0.05</v>
      </c>
      <c r="I91" s="201" t="e">
        <f>+J91/H91</f>
        <v>#REF!</v>
      </c>
      <c r="J91" s="201" t="e">
        <f>+J92</f>
        <v>#REF!</v>
      </c>
      <c r="K91" s="201" t="e">
        <f>+L91/H91</f>
        <v>#REF!</v>
      </c>
      <c r="L91" s="201" t="e">
        <f>+L92</f>
        <v>#REF!</v>
      </c>
      <c r="M91" s="205" t="e">
        <f>+L91/J91</f>
        <v>#REF!</v>
      </c>
      <c r="N91" s="205" t="e">
        <f t="shared" si="24"/>
        <v>#REF!</v>
      </c>
    </row>
    <row r="92" spans="1:14" ht="24.95" customHeight="1" x14ac:dyDescent="0.25">
      <c r="A92" s="174" t="s">
        <v>216</v>
      </c>
      <c r="B92" s="175">
        <f>+B91/1</f>
        <v>0.05</v>
      </c>
      <c r="C92" s="175">
        <v>0.05</v>
      </c>
      <c r="D92" s="175">
        <f t="shared" si="25"/>
        <v>0</v>
      </c>
      <c r="E92" s="174" t="s">
        <v>181</v>
      </c>
      <c r="F92" s="178" t="s">
        <v>93</v>
      </c>
      <c r="G92" s="178"/>
      <c r="H92" s="211">
        <v>0.05</v>
      </c>
      <c r="I92" s="211" t="e">
        <f>Consolidado!#REF!</f>
        <v>#REF!</v>
      </c>
      <c r="J92" s="211" t="e">
        <f>+I92*H92</f>
        <v>#REF!</v>
      </c>
      <c r="K92" s="211" t="e">
        <f>Consolidado!#REF!</f>
        <v>#REF!</v>
      </c>
      <c r="L92" s="211" t="e">
        <f>+K92*H92</f>
        <v>#REF!</v>
      </c>
      <c r="M92" s="205" t="e">
        <f t="shared" si="23"/>
        <v>#REF!</v>
      </c>
      <c r="N92" s="205" t="e">
        <f t="shared" si="24"/>
        <v>#REF!</v>
      </c>
    </row>
    <row r="93" spans="1:14" ht="24.95" customHeight="1" x14ac:dyDescent="0.25">
      <c r="A93" s="199" t="s">
        <v>1</v>
      </c>
      <c r="B93" s="173">
        <f>+$B$86/4</f>
        <v>0.05</v>
      </c>
      <c r="C93" s="173">
        <f>+C94</f>
        <v>0.05</v>
      </c>
      <c r="D93" s="173">
        <f t="shared" si="25"/>
        <v>0</v>
      </c>
      <c r="E93" s="199" t="s">
        <v>183</v>
      </c>
      <c r="F93" s="209" t="s">
        <v>87</v>
      </c>
      <c r="G93" s="210"/>
      <c r="H93" s="201">
        <f>+H94</f>
        <v>0.05</v>
      </c>
      <c r="I93" s="201" t="e">
        <f>+J93/H93</f>
        <v>#REF!</v>
      </c>
      <c r="J93" s="201" t="e">
        <f>+J94</f>
        <v>#REF!</v>
      </c>
      <c r="K93" s="201" t="e">
        <f>+L93/H93</f>
        <v>#REF!</v>
      </c>
      <c r="L93" s="201" t="e">
        <f>+L94</f>
        <v>#REF!</v>
      </c>
      <c r="M93" s="205" t="e">
        <f t="shared" si="23"/>
        <v>#REF!</v>
      </c>
      <c r="N93" s="205" t="e">
        <f t="shared" si="24"/>
        <v>#REF!</v>
      </c>
    </row>
    <row r="94" spans="1:14" ht="24.95" customHeight="1" x14ac:dyDescent="0.25">
      <c r="A94" s="174" t="s">
        <v>216</v>
      </c>
      <c r="B94" s="175">
        <f>+B93/1</f>
        <v>0.05</v>
      </c>
      <c r="C94" s="175">
        <v>0.05</v>
      </c>
      <c r="D94" s="175">
        <f t="shared" si="25"/>
        <v>0</v>
      </c>
      <c r="E94" s="174" t="s">
        <v>184</v>
      </c>
      <c r="F94" s="178" t="s">
        <v>93</v>
      </c>
      <c r="G94" s="178"/>
      <c r="H94" s="211">
        <v>0.05</v>
      </c>
      <c r="I94" s="211" t="e">
        <f>Consolidado!#REF!</f>
        <v>#REF!</v>
      </c>
      <c r="J94" s="211" t="e">
        <f>+I94*H94</f>
        <v>#REF!</v>
      </c>
      <c r="K94" s="211" t="e">
        <f>Consolidado!#REF!</f>
        <v>#REF!</v>
      </c>
      <c r="L94" s="211" t="e">
        <f>+K94*H94</f>
        <v>#REF!</v>
      </c>
      <c r="M94" s="205" t="e">
        <f t="shared" si="23"/>
        <v>#REF!</v>
      </c>
      <c r="N94" s="205" t="e">
        <f t="shared" si="24"/>
        <v>#REF!</v>
      </c>
    </row>
    <row r="96" spans="1:14" x14ac:dyDescent="0.25">
      <c r="F96" s="184" t="s">
        <v>212</v>
      </c>
    </row>
    <row r="97" spans="6:6" x14ac:dyDescent="0.25">
      <c r="F97" s="188" t="s">
        <v>196</v>
      </c>
    </row>
    <row r="98" spans="6:6" x14ac:dyDescent="0.25">
      <c r="F98" s="210" t="s">
        <v>197</v>
      </c>
    </row>
    <row r="99" spans="6:6" x14ac:dyDescent="0.25">
      <c r="F99" s="228" t="s">
        <v>198</v>
      </c>
    </row>
    <row r="100" spans="6:6" x14ac:dyDescent="0.25">
      <c r="F100" s="186" t="s">
        <v>202</v>
      </c>
    </row>
    <row r="101" spans="6:6" x14ac:dyDescent="0.25">
      <c r="F101" s="187" t="s">
        <v>203</v>
      </c>
    </row>
    <row r="1048499" spans="7:7" x14ac:dyDescent="0.25">
      <c r="G1048499" s="177"/>
    </row>
  </sheetData>
  <mergeCells count="15">
    <mergeCell ref="A1:A2"/>
    <mergeCell ref="D1:D2"/>
    <mergeCell ref="E1:E2"/>
    <mergeCell ref="F1:F2"/>
    <mergeCell ref="K1:K2"/>
    <mergeCell ref="G1:G2"/>
    <mergeCell ref="A78:A85"/>
    <mergeCell ref="A9:A12"/>
    <mergeCell ref="A16:A23"/>
    <mergeCell ref="A25:A36"/>
    <mergeCell ref="A38:A40"/>
    <mergeCell ref="A73:A76"/>
    <mergeCell ref="A54:A56"/>
    <mergeCell ref="A58:A63"/>
    <mergeCell ref="A65:A71"/>
  </mergeCells>
  <conditionalFormatting sqref="G4:G94">
    <cfRule type="expression" dxfId="3" priority="1">
      <formula>L4-J4&gt;=0</formula>
    </cfRule>
    <cfRule type="expression" dxfId="2" priority="2">
      <formula>L4-J4&lt;0</formula>
    </cfRule>
  </conditionalFormatting>
  <pageMargins left="0.7" right="0.7" top="0.75" bottom="0.75" header="0.3" footer="0.3"/>
  <pageSetup orientation="portrait" r:id="rId1"/>
  <ignoredErrors>
    <ignoredError sqref="K13:K14 K15 J57:K57 K72:K73 K75:K77 K74 I41:I47 I48:I49 I14:I15 I24:K24 J48 I50 I13 L88:L94 K86:K94 J88:J94 L13:L14 L16 I52 I57 I77:J77 I91 I86:I90 I92:I93 I4:I5 K6 K4:K5 K7:K8 I8 K41:K42 K47 J43:K46 J47 K48:K50 L43:L4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5"/>
  <sheetViews>
    <sheetView workbookViewId="0">
      <selection activeCell="D17" sqref="D17"/>
    </sheetView>
  </sheetViews>
  <sheetFormatPr baseColWidth="10" defaultRowHeight="15" x14ac:dyDescent="0.25"/>
  <cols>
    <col min="1" max="1" width="11.42578125" style="219"/>
    <col min="2" max="2" width="55.85546875" style="219" bestFit="1" customWidth="1"/>
    <col min="3" max="3" width="14.140625" style="219" bestFit="1" customWidth="1"/>
    <col min="4" max="4" width="11.42578125" style="219"/>
    <col min="5" max="5" width="14.85546875" style="219" bestFit="1" customWidth="1"/>
    <col min="6" max="6" width="20.5703125" style="219" bestFit="1" customWidth="1"/>
    <col min="7" max="16384" width="11.42578125" style="219"/>
  </cols>
  <sheetData>
    <row r="2" spans="1:6" x14ac:dyDescent="0.25">
      <c r="A2" s="424" t="s">
        <v>217</v>
      </c>
      <c r="B2" s="424"/>
      <c r="C2" s="293" t="s">
        <v>667</v>
      </c>
      <c r="D2" s="293" t="s">
        <v>204</v>
      </c>
      <c r="E2" s="293" t="s">
        <v>205</v>
      </c>
      <c r="F2" s="293" t="s">
        <v>206</v>
      </c>
    </row>
    <row r="3" spans="1:6" x14ac:dyDescent="0.25">
      <c r="A3" s="289" t="s">
        <v>641</v>
      </c>
      <c r="B3" s="289" t="s">
        <v>670</v>
      </c>
      <c r="C3" s="294">
        <v>5.4870000000000002E-2</v>
      </c>
      <c r="D3" s="294">
        <v>0.15359999999999999</v>
      </c>
      <c r="E3" s="294">
        <v>2.7993439037725532</v>
      </c>
      <c r="F3" s="294">
        <v>0.15359999999999999</v>
      </c>
    </row>
    <row r="4" spans="1:6" x14ac:dyDescent="0.25">
      <c r="A4" s="289" t="s">
        <v>642</v>
      </c>
      <c r="B4" s="289" t="s">
        <v>669</v>
      </c>
      <c r="C4" s="294">
        <v>0.17383333333333334</v>
      </c>
      <c r="D4" s="294">
        <v>0.16983333333333336</v>
      </c>
      <c r="E4" s="294">
        <v>0.97698945349952071</v>
      </c>
      <c r="F4" s="294">
        <v>0.16983333333333336</v>
      </c>
    </row>
    <row r="5" spans="1:6" x14ac:dyDescent="0.25">
      <c r="A5" s="289" t="s">
        <v>643</v>
      </c>
      <c r="B5" s="289" t="s">
        <v>671</v>
      </c>
      <c r="C5" s="294">
        <v>0.328125</v>
      </c>
      <c r="D5" s="294">
        <v>0.203125</v>
      </c>
      <c r="E5" s="294">
        <v>0.61904761904761907</v>
      </c>
      <c r="F5" s="294">
        <v>0.203125</v>
      </c>
    </row>
    <row r="6" spans="1:6" x14ac:dyDescent="0.25">
      <c r="A6" s="289" t="s">
        <v>644</v>
      </c>
      <c r="B6" s="289" t="s">
        <v>672</v>
      </c>
      <c r="C6" s="294">
        <v>0.2282916666666667</v>
      </c>
      <c r="D6" s="294">
        <v>0.22027350000000004</v>
      </c>
      <c r="E6" s="294">
        <v>0.96487753239642271</v>
      </c>
      <c r="F6" s="294">
        <v>0.22027350000000004</v>
      </c>
    </row>
    <row r="7" spans="1:6" x14ac:dyDescent="0.25">
      <c r="A7" s="289" t="s">
        <v>645</v>
      </c>
      <c r="B7" s="289" t="s">
        <v>673</v>
      </c>
      <c r="C7" s="294">
        <v>0.38750000000000007</v>
      </c>
      <c r="D7" s="294">
        <v>0.38452500000000001</v>
      </c>
      <c r="E7" s="294">
        <v>0.9923225806451611</v>
      </c>
      <c r="F7" s="294">
        <v>0.38452500000000001</v>
      </c>
    </row>
    <row r="9" spans="1:6" x14ac:dyDescent="0.25">
      <c r="A9" s="425" t="s">
        <v>397</v>
      </c>
      <c r="B9" s="425"/>
      <c r="C9" s="347" t="s">
        <v>667</v>
      </c>
      <c r="D9" s="347" t="s">
        <v>204</v>
      </c>
      <c r="E9" s="347" t="s">
        <v>205</v>
      </c>
      <c r="F9" s="347" t="s">
        <v>206</v>
      </c>
    </row>
    <row r="10" spans="1:6" x14ac:dyDescent="0.25">
      <c r="A10" s="290" t="s">
        <v>641</v>
      </c>
      <c r="B10" s="289" t="s">
        <v>670</v>
      </c>
      <c r="C10" s="291">
        <v>0.18793400000000002</v>
      </c>
      <c r="D10" s="291">
        <v>0.25914599999999999</v>
      </c>
      <c r="E10" s="291">
        <v>1.3789202592399457</v>
      </c>
      <c r="F10" s="292">
        <v>0.25914599999999999</v>
      </c>
    </row>
    <row r="11" spans="1:6" x14ac:dyDescent="0.25">
      <c r="A11" s="290" t="s">
        <v>642</v>
      </c>
      <c r="B11" s="289" t="s">
        <v>669</v>
      </c>
      <c r="C11" s="291">
        <v>0.360875</v>
      </c>
      <c r="D11" s="291">
        <v>0.35931999999999997</v>
      </c>
      <c r="E11" s="291">
        <v>0.99569102874956694</v>
      </c>
      <c r="F11" s="292">
        <v>0.35931999999999997</v>
      </c>
    </row>
    <row r="12" spans="1:6" x14ac:dyDescent="0.25">
      <c r="A12" s="290" t="s">
        <v>643</v>
      </c>
      <c r="B12" s="289" t="s">
        <v>671</v>
      </c>
      <c r="C12" s="291">
        <v>0.55249999999999988</v>
      </c>
      <c r="D12" s="291">
        <v>0.42749999999999994</v>
      </c>
      <c r="E12" s="291">
        <v>0.77375565610859731</v>
      </c>
      <c r="F12" s="292">
        <v>0.42749999999999994</v>
      </c>
    </row>
    <row r="13" spans="1:6" x14ac:dyDescent="0.25">
      <c r="A13" s="290" t="s">
        <v>644</v>
      </c>
      <c r="B13" s="289" t="s">
        <v>672</v>
      </c>
      <c r="C13" s="291">
        <v>0.57488194444444451</v>
      </c>
      <c r="D13" s="291">
        <v>0.53542361111111114</v>
      </c>
      <c r="E13" s="291">
        <v>0.93136271939891035</v>
      </c>
      <c r="F13" s="292">
        <v>0.53542361111111114</v>
      </c>
    </row>
    <row r="14" spans="1:6" x14ac:dyDescent="0.25">
      <c r="A14" s="290" t="s">
        <v>645</v>
      </c>
      <c r="B14" s="289" t="s">
        <v>673</v>
      </c>
      <c r="C14" s="291">
        <v>0.63500000000000001</v>
      </c>
      <c r="D14" s="291">
        <v>0.63052499999999989</v>
      </c>
      <c r="E14" s="291">
        <v>0.99295275590551157</v>
      </c>
      <c r="F14" s="292">
        <v>0.63052499999999989</v>
      </c>
    </row>
    <row r="15" spans="1:6" x14ac:dyDescent="0.25">
      <c r="A15" s="218"/>
      <c r="C15" s="218"/>
      <c r="D15" s="218"/>
      <c r="E15" s="218"/>
      <c r="F15" s="218"/>
    </row>
    <row r="16" spans="1:6" x14ac:dyDescent="0.25">
      <c r="A16" s="426" t="s">
        <v>398</v>
      </c>
      <c r="B16" s="427"/>
      <c r="C16" s="341" t="s">
        <v>667</v>
      </c>
      <c r="D16" s="341" t="s">
        <v>204</v>
      </c>
      <c r="E16" s="341" t="s">
        <v>205</v>
      </c>
      <c r="F16" s="341" t="s">
        <v>206</v>
      </c>
    </row>
    <row r="17" spans="1:6" x14ac:dyDescent="0.25">
      <c r="A17" s="290" t="s">
        <v>641</v>
      </c>
      <c r="B17" s="289" t="s">
        <v>670</v>
      </c>
      <c r="C17" s="291">
        <v>0.32329999999999998</v>
      </c>
      <c r="D17" s="291">
        <v>0.30180000000000001</v>
      </c>
      <c r="E17" s="291">
        <f>+D17/C17</f>
        <v>0.93349829879369017</v>
      </c>
      <c r="F17" s="292">
        <f>+D17</f>
        <v>0.30180000000000001</v>
      </c>
    </row>
    <row r="18" spans="1:6" x14ac:dyDescent="0.25">
      <c r="A18" s="290" t="s">
        <v>642</v>
      </c>
      <c r="B18" s="289" t="s">
        <v>669</v>
      </c>
      <c r="C18" s="291" t="e">
        <f>Resultados!I7</f>
        <v>#REF!</v>
      </c>
      <c r="D18" s="291" t="e">
        <f>Resultados!K7</f>
        <v>#REF!</v>
      </c>
      <c r="E18" s="291" t="e">
        <f>+D18/C18</f>
        <v>#REF!</v>
      </c>
      <c r="F18" s="292" t="e">
        <f>+D18</f>
        <v>#REF!</v>
      </c>
    </row>
    <row r="19" spans="1:6" x14ac:dyDescent="0.25">
      <c r="A19" s="290" t="s">
        <v>643</v>
      </c>
      <c r="B19" s="289" t="s">
        <v>671</v>
      </c>
      <c r="C19" s="291" t="e">
        <f>Resultados!I41</f>
        <v>#REF!</v>
      </c>
      <c r="D19" s="291" t="e">
        <f>+Resultados!K41</f>
        <v>#REF!</v>
      </c>
      <c r="E19" s="291" t="e">
        <f>+D19/C19</f>
        <v>#REF!</v>
      </c>
      <c r="F19" s="292" t="e">
        <f>+D19</f>
        <v>#REF!</v>
      </c>
    </row>
    <row r="20" spans="1:6" x14ac:dyDescent="0.25">
      <c r="A20" s="290" t="s">
        <v>644</v>
      </c>
      <c r="B20" s="289" t="s">
        <v>672</v>
      </c>
      <c r="C20" s="291" t="e">
        <f>Resultados!I50</f>
        <v>#REF!</v>
      </c>
      <c r="D20" s="291" t="e">
        <f>Resultados!K50</f>
        <v>#REF!</v>
      </c>
      <c r="E20" s="291" t="e">
        <f>+D20/C20</f>
        <v>#REF!</v>
      </c>
      <c r="F20" s="292" t="e">
        <f>+D20</f>
        <v>#REF!</v>
      </c>
    </row>
    <row r="21" spans="1:6" x14ac:dyDescent="0.25">
      <c r="A21" s="290" t="s">
        <v>645</v>
      </c>
      <c r="B21" s="289" t="s">
        <v>673</v>
      </c>
      <c r="C21" s="291" t="e">
        <f>Resultados!I86</f>
        <v>#REF!</v>
      </c>
      <c r="D21" s="291" t="e">
        <f>Resultados!K86</f>
        <v>#REF!</v>
      </c>
      <c r="E21" s="291" t="e">
        <f>+D21/C21</f>
        <v>#REF!</v>
      </c>
      <c r="F21" s="292" t="e">
        <f>+D21</f>
        <v>#REF!</v>
      </c>
    </row>
    <row r="22" spans="1:6" x14ac:dyDescent="0.25">
      <c r="A22" s="218"/>
      <c r="C22" s="218"/>
      <c r="D22" s="218"/>
      <c r="E22" s="218"/>
      <c r="F22" s="218"/>
    </row>
    <row r="23" spans="1:6" x14ac:dyDescent="0.25">
      <c r="A23" s="218"/>
      <c r="C23" s="218"/>
      <c r="D23" s="218"/>
      <c r="E23" s="218"/>
      <c r="F23" s="218"/>
    </row>
    <row r="24" spans="1:6" x14ac:dyDescent="0.25">
      <c r="A24" s="218"/>
      <c r="C24" s="218"/>
      <c r="D24" s="218"/>
      <c r="E24" s="218"/>
      <c r="F24" s="218"/>
    </row>
    <row r="25" spans="1:6" x14ac:dyDescent="0.25">
      <c r="A25" s="218"/>
      <c r="C25" s="218"/>
      <c r="D25" s="218"/>
      <c r="E25" s="218"/>
      <c r="F25" s="218"/>
    </row>
    <row r="26" spans="1:6" x14ac:dyDescent="0.25">
      <c r="A26" s="218"/>
      <c r="B26" s="219" t="s">
        <v>207</v>
      </c>
      <c r="C26" s="220">
        <f>F17</f>
        <v>0.30180000000000001</v>
      </c>
      <c r="D26" s="218"/>
      <c r="E26" s="218"/>
      <c r="F26" s="218"/>
    </row>
    <row r="27" spans="1:6" x14ac:dyDescent="0.25">
      <c r="A27" s="218"/>
      <c r="B27" s="219" t="s">
        <v>208</v>
      </c>
      <c r="C27" s="220" t="e">
        <f>F18</f>
        <v>#REF!</v>
      </c>
      <c r="D27" s="218"/>
      <c r="E27" s="218"/>
      <c r="F27" s="218"/>
    </row>
    <row r="28" spans="1:6" x14ac:dyDescent="0.25">
      <c r="A28" s="218"/>
      <c r="B28" s="219" t="s">
        <v>209</v>
      </c>
      <c r="C28" s="220" t="e">
        <f>F19</f>
        <v>#REF!</v>
      </c>
      <c r="D28" s="218"/>
      <c r="E28" s="218"/>
      <c r="F28" s="218"/>
    </row>
    <row r="29" spans="1:6" x14ac:dyDescent="0.25">
      <c r="A29" s="218"/>
      <c r="B29" s="219" t="s">
        <v>210</v>
      </c>
      <c r="C29" s="220" t="e">
        <f>F20</f>
        <v>#REF!</v>
      </c>
      <c r="D29" s="218"/>
      <c r="E29" s="218"/>
      <c r="F29" s="218"/>
    </row>
    <row r="30" spans="1:6" x14ac:dyDescent="0.25">
      <c r="A30" s="218"/>
      <c r="B30" s="219" t="s">
        <v>211</v>
      </c>
      <c r="C30" s="220" t="e">
        <f>F21</f>
        <v>#REF!</v>
      </c>
      <c r="D30" s="218"/>
      <c r="E30" s="218"/>
      <c r="F30" s="218"/>
    </row>
    <row r="31" spans="1:6" x14ac:dyDescent="0.25">
      <c r="A31" s="218"/>
      <c r="C31" s="218"/>
      <c r="D31" s="218"/>
      <c r="E31" s="218"/>
      <c r="F31" s="218"/>
    </row>
    <row r="32" spans="1:6" x14ac:dyDescent="0.25">
      <c r="A32" s="218"/>
      <c r="C32" s="218"/>
      <c r="D32" s="218"/>
      <c r="E32" s="218"/>
      <c r="F32" s="218"/>
    </row>
    <row r="33" spans="1:6" x14ac:dyDescent="0.25">
      <c r="A33" s="218"/>
      <c r="C33" s="218"/>
      <c r="D33" s="218"/>
      <c r="E33" s="218"/>
      <c r="F33" s="218"/>
    </row>
    <row r="34" spans="1:6" x14ac:dyDescent="0.25">
      <c r="A34" s="218"/>
      <c r="C34" s="218"/>
      <c r="D34" s="218"/>
      <c r="E34" s="218"/>
      <c r="F34" s="218"/>
    </row>
    <row r="35" spans="1:6" x14ac:dyDescent="0.25">
      <c r="A35" s="218"/>
      <c r="C35" s="218"/>
      <c r="D35" s="218"/>
      <c r="E35" s="218"/>
      <c r="F35" s="218"/>
    </row>
    <row r="36" spans="1:6" x14ac:dyDescent="0.25">
      <c r="A36" s="218"/>
      <c r="C36" s="218"/>
      <c r="D36" s="218"/>
      <c r="E36" s="218"/>
      <c r="F36" s="218"/>
    </row>
    <row r="37" spans="1:6" x14ac:dyDescent="0.25">
      <c r="A37" s="218"/>
      <c r="C37" s="218"/>
      <c r="D37" s="218"/>
      <c r="E37" s="218"/>
      <c r="F37" s="218"/>
    </row>
    <row r="38" spans="1:6" x14ac:dyDescent="0.25">
      <c r="A38" s="218"/>
      <c r="C38" s="218"/>
      <c r="D38" s="218"/>
      <c r="E38" s="218"/>
      <c r="F38" s="218"/>
    </row>
    <row r="39" spans="1:6" x14ac:dyDescent="0.25">
      <c r="A39" s="218"/>
      <c r="C39" s="218"/>
      <c r="D39" s="218"/>
      <c r="E39" s="218"/>
      <c r="F39" s="218"/>
    </row>
    <row r="41" spans="1:6" x14ac:dyDescent="0.25">
      <c r="B41" s="219" t="s">
        <v>207</v>
      </c>
      <c r="C41" s="220">
        <v>0.30180000000000001</v>
      </c>
    </row>
    <row r="42" spans="1:6" x14ac:dyDescent="0.25">
      <c r="B42" s="219" t="s">
        <v>208</v>
      </c>
      <c r="C42" s="220">
        <v>0.5546116666666665</v>
      </c>
    </row>
    <row r="43" spans="1:6" x14ac:dyDescent="0.25">
      <c r="B43" s="219" t="s">
        <v>209</v>
      </c>
      <c r="C43" s="220">
        <v>0.77625000000000011</v>
      </c>
    </row>
    <row r="44" spans="1:6" x14ac:dyDescent="0.25">
      <c r="B44" s="219" t="s">
        <v>210</v>
      </c>
      <c r="C44" s="220">
        <v>0.75514888888888898</v>
      </c>
    </row>
    <row r="45" spans="1:6" x14ac:dyDescent="0.25">
      <c r="B45" s="219" t="s">
        <v>211</v>
      </c>
      <c r="C45" s="220">
        <v>0.81595000000000006</v>
      </c>
    </row>
  </sheetData>
  <mergeCells count="3">
    <mergeCell ref="A2:B2"/>
    <mergeCell ref="A9:B9"/>
    <mergeCell ref="A16:B16"/>
  </mergeCells>
  <pageMargins left="0.7" right="0.7" top="0.75" bottom="0.75" header="0.3" footer="0.3"/>
  <ignoredErrors>
    <ignoredError sqref="E17" evalError="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topLeftCell="F1" workbookViewId="0">
      <selection activeCell="M9" sqref="M9"/>
    </sheetView>
  </sheetViews>
  <sheetFormatPr baseColWidth="10" defaultRowHeight="15" x14ac:dyDescent="0.25"/>
  <cols>
    <col min="1" max="1" width="19.5703125" bestFit="1" customWidth="1"/>
    <col min="6" max="6" width="73" bestFit="1" customWidth="1"/>
    <col min="9" max="9" width="17.28515625" bestFit="1" customWidth="1"/>
    <col min="10" max="10" width="22.42578125" bestFit="1" customWidth="1"/>
    <col min="12" max="12" width="16.42578125" bestFit="1" customWidth="1"/>
  </cols>
  <sheetData>
    <row r="1" spans="1:13" ht="36.75" customHeight="1" x14ac:dyDescent="0.25">
      <c r="A1" s="430" t="s">
        <v>185</v>
      </c>
      <c r="B1" s="96" t="s">
        <v>190</v>
      </c>
      <c r="C1" s="96" t="s">
        <v>186</v>
      </c>
      <c r="D1" s="430" t="s">
        <v>191</v>
      </c>
      <c r="E1" s="430" t="s">
        <v>192</v>
      </c>
      <c r="F1" s="430" t="s">
        <v>193</v>
      </c>
      <c r="G1" s="432" t="s">
        <v>200</v>
      </c>
      <c r="H1" s="96" t="s">
        <v>186</v>
      </c>
      <c r="I1" s="96" t="s">
        <v>630</v>
      </c>
      <c r="J1" s="96" t="s">
        <v>201</v>
      </c>
      <c r="K1" s="428" t="s">
        <v>195</v>
      </c>
      <c r="L1" s="96" t="s">
        <v>194</v>
      </c>
      <c r="M1" s="1"/>
    </row>
    <row r="2" spans="1:13" ht="18.75" x14ac:dyDescent="0.3">
      <c r="A2" s="431"/>
      <c r="B2" s="97">
        <v>1</v>
      </c>
      <c r="C2" s="97">
        <f>+C4+C7+C41+C50+C86</f>
        <v>1</v>
      </c>
      <c r="D2" s="431"/>
      <c r="E2" s="431"/>
      <c r="F2" s="431"/>
      <c r="G2" s="433"/>
      <c r="H2" s="97">
        <f>+H4+H7+H41+H50+H86</f>
        <v>1</v>
      </c>
      <c r="I2" s="97">
        <f>+(I4*0.2)+(I7*0.2)+(I41*0.2)+(I50*0.2)+(I86*0.2)</f>
        <v>0.44458071428571427</v>
      </c>
      <c r="J2" s="97">
        <f>+J4+J7+J41+J50+J86</f>
        <v>0.44458071428571422</v>
      </c>
      <c r="K2" s="429"/>
      <c r="L2" s="97">
        <f>+L4+L7+L41+L50+L86</f>
        <v>0.53744293650793651</v>
      </c>
      <c r="M2" s="131"/>
    </row>
    <row r="3" spans="1:13" x14ac:dyDescent="0.25">
      <c r="A3" s="98"/>
      <c r="B3" s="99"/>
      <c r="C3" s="99"/>
      <c r="D3" s="99"/>
      <c r="E3" s="98"/>
      <c r="F3" s="6"/>
      <c r="G3" s="6"/>
      <c r="H3" s="99"/>
      <c r="I3" s="100"/>
      <c r="J3" s="100"/>
      <c r="K3" s="100"/>
      <c r="L3" s="100"/>
      <c r="M3" s="1"/>
    </row>
    <row r="4" spans="1:13" ht="30" customHeight="1" x14ac:dyDescent="0.25">
      <c r="A4" s="101" t="s">
        <v>97</v>
      </c>
      <c r="B4" s="102">
        <f>+$B$2/5</f>
        <v>0.2</v>
      </c>
      <c r="C4" s="102">
        <f>+C5</f>
        <v>0.2</v>
      </c>
      <c r="D4" s="102">
        <f>+B4-C4</f>
        <v>0</v>
      </c>
      <c r="E4" s="101" t="s">
        <v>631</v>
      </c>
      <c r="F4" s="103" t="s">
        <v>3</v>
      </c>
      <c r="G4" s="104"/>
      <c r="H4" s="102">
        <f>+H5</f>
        <v>0.2</v>
      </c>
      <c r="I4" s="102">
        <f>+J4/H4</f>
        <v>0</v>
      </c>
      <c r="J4" s="102">
        <f>+J5</f>
        <v>0</v>
      </c>
      <c r="K4" s="102">
        <f>+L4/H4</f>
        <v>0.65250000000000008</v>
      </c>
      <c r="L4" s="102">
        <f>+L5</f>
        <v>0.13050000000000003</v>
      </c>
      <c r="M4" s="132" t="e">
        <f t="shared" ref="M4:M67" si="0">+L4/J4</f>
        <v>#DIV/0!</v>
      </c>
    </row>
    <row r="5" spans="1:13" ht="30" customHeight="1" x14ac:dyDescent="0.25">
      <c r="A5" s="105" t="s">
        <v>1</v>
      </c>
      <c r="B5" s="106">
        <f>+B4/1</f>
        <v>0.2</v>
      </c>
      <c r="C5" s="106">
        <f>SUM(C6:C6)</f>
        <v>0.2</v>
      </c>
      <c r="D5" s="106">
        <f>+C5-B5</f>
        <v>0</v>
      </c>
      <c r="E5" s="105" t="s">
        <v>98</v>
      </c>
      <c r="F5" s="107" t="s">
        <v>4</v>
      </c>
      <c r="G5" s="104"/>
      <c r="H5" s="106">
        <f>SUM(H6:H6)</f>
        <v>0.2</v>
      </c>
      <c r="I5" s="106">
        <f>+J5/H5</f>
        <v>0</v>
      </c>
      <c r="J5" s="106">
        <f>+J6</f>
        <v>0</v>
      </c>
      <c r="K5" s="106">
        <f>+L5/H5</f>
        <v>0.65250000000000008</v>
      </c>
      <c r="L5" s="106">
        <f>+L6</f>
        <v>0.13050000000000003</v>
      </c>
      <c r="M5" s="132" t="e">
        <f t="shared" si="0"/>
        <v>#DIV/0!</v>
      </c>
    </row>
    <row r="6" spans="1:13" ht="30" customHeight="1" x14ac:dyDescent="0.25">
      <c r="A6" s="108" t="s">
        <v>2</v>
      </c>
      <c r="B6" s="109">
        <f>+B5/1</f>
        <v>0.2</v>
      </c>
      <c r="C6" s="109">
        <v>0.2</v>
      </c>
      <c r="D6" s="109">
        <f>+C6-B6</f>
        <v>0</v>
      </c>
      <c r="E6" s="108" t="s">
        <v>99</v>
      </c>
      <c r="F6" s="110" t="s">
        <v>93</v>
      </c>
      <c r="G6" s="111"/>
      <c r="H6" s="109">
        <f>+C6</f>
        <v>0.2</v>
      </c>
      <c r="I6" s="109">
        <f>+'[1]1 Y 2 TRIMESTRE'!AG5</f>
        <v>0</v>
      </c>
      <c r="J6" s="109">
        <f>+H6*I6</f>
        <v>0</v>
      </c>
      <c r="K6" s="109">
        <f>+'[1]1 Y 2 TRIMESTRE'!AM5</f>
        <v>0.65250000000000008</v>
      </c>
      <c r="L6" s="109">
        <f>+K6*H6</f>
        <v>0.13050000000000003</v>
      </c>
      <c r="M6" s="132" t="e">
        <f t="shared" si="0"/>
        <v>#DIV/0!</v>
      </c>
    </row>
    <row r="7" spans="1:13" ht="30" customHeight="1" x14ac:dyDescent="0.25">
      <c r="A7" s="101" t="s">
        <v>0</v>
      </c>
      <c r="B7" s="102">
        <f>+$B$2/5</f>
        <v>0.2</v>
      </c>
      <c r="C7" s="102">
        <f>+C8+C13+C15+C24+C37</f>
        <v>0.19999999999999998</v>
      </c>
      <c r="D7" s="102">
        <f>+B7-C7</f>
        <v>0</v>
      </c>
      <c r="E7" s="101" t="s">
        <v>632</v>
      </c>
      <c r="F7" s="112" t="s">
        <v>6</v>
      </c>
      <c r="G7" s="113"/>
      <c r="H7" s="102">
        <f>+H8+H13+H15+H24+H37</f>
        <v>0.19999999999999998</v>
      </c>
      <c r="I7" s="102">
        <f>+J7/H7</f>
        <v>0.48073968253968247</v>
      </c>
      <c r="J7" s="102">
        <f>+J8+J13+J15+J24+J37</f>
        <v>9.6147936507936488E-2</v>
      </c>
      <c r="K7" s="102">
        <f>+L7/H7</f>
        <v>0.4789396825396825</v>
      </c>
      <c r="L7" s="102">
        <f>+L8+L13+L15+L24+L37</f>
        <v>9.5787936507936489E-2</v>
      </c>
      <c r="M7" s="133">
        <f>+L7/J7</f>
        <v>0.99625576987842812</v>
      </c>
    </row>
    <row r="8" spans="1:13" ht="30" customHeight="1" x14ac:dyDescent="0.25">
      <c r="A8" s="105" t="s">
        <v>96</v>
      </c>
      <c r="B8" s="106">
        <f>+$B$7/5</f>
        <v>0.04</v>
      </c>
      <c r="C8" s="106">
        <f>SUM(C9:C12)</f>
        <v>3.9999999999999966E-2</v>
      </c>
      <c r="D8" s="106">
        <f t="shared" ref="D8:D20" si="1">+C8-B8</f>
        <v>0</v>
      </c>
      <c r="E8" s="105" t="s">
        <v>100</v>
      </c>
      <c r="F8" s="114" t="s">
        <v>7</v>
      </c>
      <c r="G8" s="113"/>
      <c r="H8" s="106">
        <f>SUM(H9:H12)</f>
        <v>3.9999999999999966E-2</v>
      </c>
      <c r="I8" s="106">
        <f>+J8/H8</f>
        <v>0.51853174603174601</v>
      </c>
      <c r="J8" s="106">
        <f>SUM(J9:J12)</f>
        <v>2.0741269841269824E-2</v>
      </c>
      <c r="K8" s="106">
        <f>+L8/H8</f>
        <v>0.51853174603174601</v>
      </c>
      <c r="L8" s="106">
        <f>SUM(L9:L12)</f>
        <v>2.0741269841269824E-2</v>
      </c>
      <c r="M8" s="132">
        <f t="shared" si="0"/>
        <v>1</v>
      </c>
    </row>
    <row r="9" spans="1:13" ht="30" customHeight="1" x14ac:dyDescent="0.25">
      <c r="A9" s="108" t="s">
        <v>2</v>
      </c>
      <c r="B9" s="109">
        <f>+$B$8/3</f>
        <v>1.3333333333333334E-2</v>
      </c>
      <c r="C9" s="109">
        <v>1.3333333333333299E-2</v>
      </c>
      <c r="D9" s="109">
        <f t="shared" si="1"/>
        <v>-3.4694469519536142E-17</v>
      </c>
      <c r="E9" s="108" t="s">
        <v>101</v>
      </c>
      <c r="F9" s="115" t="s">
        <v>8</v>
      </c>
      <c r="G9" s="113"/>
      <c r="H9" s="109">
        <f>+C9</f>
        <v>1.3333333333333299E-2</v>
      </c>
      <c r="I9" s="109">
        <f>+'[1]1 Y 2 TRIMESTRE'!AG10</f>
        <v>0.60000000000000009</v>
      </c>
      <c r="J9" s="109">
        <f>+H9*I9</f>
        <v>7.9999999999999811E-3</v>
      </c>
      <c r="K9" s="109">
        <f>+'[1]1 Y 2 TRIMESTRE'!AM10</f>
        <v>0.60000000000000009</v>
      </c>
      <c r="L9" s="109">
        <f>+K9*H9</f>
        <v>7.9999999999999811E-3</v>
      </c>
      <c r="M9" s="132">
        <f t="shared" si="0"/>
        <v>1</v>
      </c>
    </row>
    <row r="10" spans="1:13" ht="30" customHeight="1" x14ac:dyDescent="0.25">
      <c r="A10" s="116" t="s">
        <v>2</v>
      </c>
      <c r="B10" s="117">
        <v>0</v>
      </c>
      <c r="C10" s="117">
        <v>0</v>
      </c>
      <c r="D10" s="117">
        <f t="shared" si="1"/>
        <v>0</v>
      </c>
      <c r="E10" s="116" t="s">
        <v>102</v>
      </c>
      <c r="F10" s="118" t="s">
        <v>9</v>
      </c>
      <c r="G10" s="118"/>
      <c r="H10" s="117">
        <f>+C10</f>
        <v>0</v>
      </c>
      <c r="I10" s="117">
        <f>+'[1]1 Y 2 TRIMESTRE'!AG12</f>
        <v>0</v>
      </c>
      <c r="J10" s="117">
        <f>+H10*I10</f>
        <v>0</v>
      </c>
      <c r="K10" s="117">
        <f>+'[1]1 Y 2 TRIMESTRE'!AM12</f>
        <v>0</v>
      </c>
      <c r="L10" s="117">
        <f>+K10*H10</f>
        <v>0</v>
      </c>
      <c r="M10" s="132" t="e">
        <f t="shared" si="0"/>
        <v>#DIV/0!</v>
      </c>
    </row>
    <row r="11" spans="1:13" ht="30" customHeight="1" x14ac:dyDescent="0.25">
      <c r="A11" s="108" t="s">
        <v>2</v>
      </c>
      <c r="B11" s="109">
        <f>+$B$8/3</f>
        <v>1.3333333333333334E-2</v>
      </c>
      <c r="C11" s="109">
        <v>1.3333333333333334E-2</v>
      </c>
      <c r="D11" s="109">
        <f t="shared" si="1"/>
        <v>0</v>
      </c>
      <c r="E11" s="108" t="s">
        <v>103</v>
      </c>
      <c r="F11" s="115" t="s">
        <v>11</v>
      </c>
      <c r="G11" s="113"/>
      <c r="H11" s="109">
        <f>+C11</f>
        <v>1.3333333333333334E-2</v>
      </c>
      <c r="I11" s="109">
        <f>+'[1]1 Y 2 TRIMESTRE'!AG13</f>
        <v>0.59416666666666673</v>
      </c>
      <c r="J11" s="109">
        <f>+H11*I11</f>
        <v>7.9222222222222229E-3</v>
      </c>
      <c r="K11" s="109">
        <f>+'[1]1 Y 2 TRIMESTRE'!AM13</f>
        <v>0.59416666666666673</v>
      </c>
      <c r="L11" s="109">
        <f>+K11*H11</f>
        <v>7.9222222222222229E-3</v>
      </c>
      <c r="M11" s="132">
        <f t="shared" si="0"/>
        <v>1</v>
      </c>
    </row>
    <row r="12" spans="1:13" ht="30" customHeight="1" x14ac:dyDescent="0.25">
      <c r="A12" s="108" t="s">
        <v>2</v>
      </c>
      <c r="B12" s="109">
        <f>+$B$8/3</f>
        <v>1.3333333333333334E-2</v>
      </c>
      <c r="C12" s="109">
        <v>1.3333333333333334E-2</v>
      </c>
      <c r="D12" s="109">
        <f t="shared" si="1"/>
        <v>0</v>
      </c>
      <c r="E12" s="108" t="s">
        <v>104</v>
      </c>
      <c r="F12" s="115" t="s">
        <v>12</v>
      </c>
      <c r="G12" s="113"/>
      <c r="H12" s="109">
        <f>+C12</f>
        <v>1.3333333333333334E-2</v>
      </c>
      <c r="I12" s="109">
        <f>+'[1]1 Y 2 TRIMESTRE'!AG14</f>
        <v>0.36142857142857143</v>
      </c>
      <c r="J12" s="109">
        <f>+H12*I12</f>
        <v>4.8190476190476195E-3</v>
      </c>
      <c r="K12" s="109">
        <f>+'[1]1 Y 2 TRIMESTRE'!AM14</f>
        <v>0.36142857142857143</v>
      </c>
      <c r="L12" s="109">
        <f>+K12*H12</f>
        <v>4.8190476190476195E-3</v>
      </c>
      <c r="M12" s="132">
        <f t="shared" si="0"/>
        <v>1</v>
      </c>
    </row>
    <row r="13" spans="1:13" ht="30" customHeight="1" x14ac:dyDescent="0.25">
      <c r="A13" s="105" t="s">
        <v>96</v>
      </c>
      <c r="B13" s="106">
        <f>+$B$7/5</f>
        <v>0.04</v>
      </c>
      <c r="C13" s="106">
        <f>+C14</f>
        <v>0.04</v>
      </c>
      <c r="D13" s="106">
        <f t="shared" si="1"/>
        <v>0</v>
      </c>
      <c r="E13" s="105" t="s">
        <v>105</v>
      </c>
      <c r="F13" s="114" t="s">
        <v>13</v>
      </c>
      <c r="G13" s="113"/>
      <c r="H13" s="106">
        <f>+H14</f>
        <v>0.04</v>
      </c>
      <c r="I13" s="106">
        <f>+J13/H13</f>
        <v>0.38</v>
      </c>
      <c r="J13" s="106">
        <f>+J14</f>
        <v>1.52E-2</v>
      </c>
      <c r="K13" s="106">
        <f>+L13/H13</f>
        <v>0.371</v>
      </c>
      <c r="L13" s="106">
        <f>+L14</f>
        <v>1.4840000000000001E-2</v>
      </c>
      <c r="M13" s="133">
        <f t="shared" si="0"/>
        <v>0.97631578947368425</v>
      </c>
    </row>
    <row r="14" spans="1:13" ht="30" customHeight="1" x14ac:dyDescent="0.25">
      <c r="A14" s="108" t="s">
        <v>2</v>
      </c>
      <c r="B14" s="109">
        <f>+B13/1</f>
        <v>0.04</v>
      </c>
      <c r="C14" s="109">
        <v>0.04</v>
      </c>
      <c r="D14" s="109">
        <f t="shared" si="1"/>
        <v>0</v>
      </c>
      <c r="E14" s="108" t="s">
        <v>106</v>
      </c>
      <c r="F14" s="115" t="s">
        <v>93</v>
      </c>
      <c r="G14" s="113"/>
      <c r="H14" s="109">
        <f>+C14</f>
        <v>0.04</v>
      </c>
      <c r="I14" s="109">
        <f>+'[1]1 Y 2 TRIMESTRE'!AG15</f>
        <v>0.38</v>
      </c>
      <c r="J14" s="109">
        <f>+H14*I14</f>
        <v>1.52E-2</v>
      </c>
      <c r="K14" s="109">
        <f>+'[1]1 Y 2 TRIMESTRE'!AM15</f>
        <v>0.371</v>
      </c>
      <c r="L14" s="109">
        <f>+K14*H14</f>
        <v>1.4840000000000001E-2</v>
      </c>
      <c r="M14" s="133">
        <f t="shared" si="0"/>
        <v>0.97631578947368425</v>
      </c>
    </row>
    <row r="15" spans="1:13" ht="30" customHeight="1" x14ac:dyDescent="0.25">
      <c r="A15" s="105" t="s">
        <v>96</v>
      </c>
      <c r="B15" s="106">
        <f>+$B$7/5</f>
        <v>0.04</v>
      </c>
      <c r="C15" s="106">
        <f>SUM(C16:C23)</f>
        <v>0.04</v>
      </c>
      <c r="D15" s="106">
        <f t="shared" si="1"/>
        <v>0</v>
      </c>
      <c r="E15" s="105" t="s">
        <v>108</v>
      </c>
      <c r="F15" s="114" t="s">
        <v>107</v>
      </c>
      <c r="G15" s="113"/>
      <c r="H15" s="106">
        <f>SUM(H16:H23)</f>
        <v>0.04</v>
      </c>
      <c r="I15" s="106">
        <f>+J15/H15</f>
        <v>0.50000000000000011</v>
      </c>
      <c r="J15" s="106">
        <f>SUM(J16:J23)</f>
        <v>2.0000000000000004E-2</v>
      </c>
      <c r="K15" s="106">
        <f>+L15/H15</f>
        <v>0.50000000000000011</v>
      </c>
      <c r="L15" s="106">
        <f>SUM(L16:L23)</f>
        <v>2.0000000000000004E-2</v>
      </c>
      <c r="M15" s="132">
        <f t="shared" si="0"/>
        <v>1</v>
      </c>
    </row>
    <row r="16" spans="1:13" ht="30" customHeight="1" x14ac:dyDescent="0.25">
      <c r="A16" s="108" t="s">
        <v>2</v>
      </c>
      <c r="B16" s="109">
        <f>+$B$15/6</f>
        <v>6.6666666666666671E-3</v>
      </c>
      <c r="C16" s="109">
        <v>6.6666666666666671E-3</v>
      </c>
      <c r="D16" s="109">
        <f t="shared" si="1"/>
        <v>0</v>
      </c>
      <c r="E16" s="108" t="s">
        <v>109</v>
      </c>
      <c r="F16" s="119" t="s">
        <v>16</v>
      </c>
      <c r="G16" s="104"/>
      <c r="H16" s="109">
        <f t="shared" ref="H16:H23" si="2">+C16</f>
        <v>6.6666666666666671E-3</v>
      </c>
      <c r="I16" s="109">
        <f>+'[1]1 Y 2 TRIMESTRE'!AG19</f>
        <v>0</v>
      </c>
      <c r="J16" s="109">
        <f t="shared" ref="J16:J23" si="3">+H16*I16</f>
        <v>0</v>
      </c>
      <c r="K16" s="109">
        <f>+'[1]1 Y 2 TRIMESTRE'!AM19</f>
        <v>0</v>
      </c>
      <c r="L16" s="109">
        <f t="shared" ref="L16:L23" si="4">+K16*H16</f>
        <v>0</v>
      </c>
      <c r="M16" s="132" t="e">
        <f t="shared" si="0"/>
        <v>#DIV/0!</v>
      </c>
    </row>
    <row r="17" spans="1:13" ht="30" customHeight="1" x14ac:dyDescent="0.25">
      <c r="A17" s="108" t="s">
        <v>2</v>
      </c>
      <c r="B17" s="109">
        <f>+$B$15/6</f>
        <v>6.6666666666666671E-3</v>
      </c>
      <c r="C17" s="109">
        <v>6.6666666666666671E-3</v>
      </c>
      <c r="D17" s="109">
        <f t="shared" si="1"/>
        <v>0</v>
      </c>
      <c r="E17" s="108" t="s">
        <v>110</v>
      </c>
      <c r="F17" s="119" t="s">
        <v>17</v>
      </c>
      <c r="G17" s="104"/>
      <c r="H17" s="109">
        <f t="shared" si="2"/>
        <v>6.6666666666666671E-3</v>
      </c>
      <c r="I17" s="109">
        <f>+'[1]1 Y 2 TRIMESTRE'!AG21</f>
        <v>1</v>
      </c>
      <c r="J17" s="109">
        <f t="shared" si="3"/>
        <v>6.6666666666666671E-3</v>
      </c>
      <c r="K17" s="109">
        <f>+'[1]1 Y 2 TRIMESTRE'!AM21</f>
        <v>1</v>
      </c>
      <c r="L17" s="109">
        <f t="shared" si="4"/>
        <v>6.6666666666666671E-3</v>
      </c>
      <c r="M17" s="132">
        <f t="shared" si="0"/>
        <v>1</v>
      </c>
    </row>
    <row r="18" spans="1:13" ht="30" customHeight="1" x14ac:dyDescent="0.25">
      <c r="A18" s="116" t="s">
        <v>2</v>
      </c>
      <c r="B18" s="117">
        <v>0</v>
      </c>
      <c r="C18" s="117">
        <v>0</v>
      </c>
      <c r="D18" s="117">
        <f t="shared" si="1"/>
        <v>0</v>
      </c>
      <c r="E18" s="116" t="s">
        <v>111</v>
      </c>
      <c r="F18" s="120" t="s">
        <v>18</v>
      </c>
      <c r="G18" s="120"/>
      <c r="H18" s="117">
        <f t="shared" si="2"/>
        <v>0</v>
      </c>
      <c r="I18" s="117">
        <f>+'[1]1 Y 2 TRIMESTRE'!AG22</f>
        <v>0</v>
      </c>
      <c r="J18" s="117">
        <f t="shared" si="3"/>
        <v>0</v>
      </c>
      <c r="K18" s="117">
        <f>+'[1]1 Y 2 TRIMESTRE'!AM22</f>
        <v>0</v>
      </c>
      <c r="L18" s="117">
        <f t="shared" si="4"/>
        <v>0</v>
      </c>
      <c r="M18" s="132" t="e">
        <f t="shared" si="0"/>
        <v>#DIV/0!</v>
      </c>
    </row>
    <row r="19" spans="1:13" ht="30" customHeight="1" x14ac:dyDescent="0.25">
      <c r="A19" s="108" t="s">
        <v>2</v>
      </c>
      <c r="B19" s="109">
        <f>+$B$15/6</f>
        <v>6.6666666666666671E-3</v>
      </c>
      <c r="C19" s="109">
        <v>6.6666666666666671E-3</v>
      </c>
      <c r="D19" s="109">
        <f t="shared" si="1"/>
        <v>0</v>
      </c>
      <c r="E19" s="108" t="s">
        <v>112</v>
      </c>
      <c r="F19" s="119" t="s">
        <v>19</v>
      </c>
      <c r="G19" s="104"/>
      <c r="H19" s="109">
        <f t="shared" si="2"/>
        <v>6.6666666666666671E-3</v>
      </c>
      <c r="I19" s="109">
        <f>+'[1]1 Y 2 TRIMESTRE'!AG23</f>
        <v>0.67</v>
      </c>
      <c r="J19" s="109">
        <f t="shared" si="3"/>
        <v>4.4666666666666674E-3</v>
      </c>
      <c r="K19" s="109">
        <f>+'[1]1 Y 2 TRIMESTRE'!AM23</f>
        <v>0.67</v>
      </c>
      <c r="L19" s="109">
        <f t="shared" si="4"/>
        <v>4.4666666666666674E-3</v>
      </c>
      <c r="M19" s="132">
        <f t="shared" si="0"/>
        <v>1</v>
      </c>
    </row>
    <row r="20" spans="1:13" ht="30" customHeight="1" x14ac:dyDescent="0.25">
      <c r="A20" s="108" t="s">
        <v>2</v>
      </c>
      <c r="B20" s="109">
        <f>+$B$15/6</f>
        <v>6.6666666666666671E-3</v>
      </c>
      <c r="C20" s="109">
        <v>6.6666666666666671E-3</v>
      </c>
      <c r="D20" s="109">
        <f t="shared" si="1"/>
        <v>0</v>
      </c>
      <c r="E20" s="108" t="s">
        <v>113</v>
      </c>
      <c r="F20" s="119" t="s">
        <v>20</v>
      </c>
      <c r="G20" s="104"/>
      <c r="H20" s="109">
        <f t="shared" si="2"/>
        <v>6.6666666666666671E-3</v>
      </c>
      <c r="I20" s="109">
        <f>+'[1]1 Y 2 TRIMESTRE'!AG24</f>
        <v>0.33</v>
      </c>
      <c r="J20" s="109">
        <f t="shared" si="3"/>
        <v>2.2000000000000001E-3</v>
      </c>
      <c r="K20" s="109">
        <f>+'[1]1 Y 2 TRIMESTRE'!AM24</f>
        <v>0.33</v>
      </c>
      <c r="L20" s="109">
        <f t="shared" si="4"/>
        <v>2.2000000000000001E-3</v>
      </c>
      <c r="M20" s="132">
        <f t="shared" si="0"/>
        <v>1</v>
      </c>
    </row>
    <row r="21" spans="1:13" ht="30" customHeight="1" x14ac:dyDescent="0.25">
      <c r="A21" s="116" t="s">
        <v>2</v>
      </c>
      <c r="B21" s="117">
        <v>0</v>
      </c>
      <c r="C21" s="117">
        <v>0</v>
      </c>
      <c r="D21" s="117">
        <v>0</v>
      </c>
      <c r="E21" s="116" t="s">
        <v>114</v>
      </c>
      <c r="F21" s="120" t="s">
        <v>21</v>
      </c>
      <c r="G21" s="120"/>
      <c r="H21" s="117">
        <f t="shared" si="2"/>
        <v>0</v>
      </c>
      <c r="I21" s="117">
        <f>+'[1]1 Y 2 TRIMESTRE'!AG25</f>
        <v>0</v>
      </c>
      <c r="J21" s="117">
        <f t="shared" si="3"/>
        <v>0</v>
      </c>
      <c r="K21" s="117">
        <f>+'[1]1 Y 2 TRIMESTRE'!AM25</f>
        <v>0</v>
      </c>
      <c r="L21" s="117">
        <f t="shared" si="4"/>
        <v>0</v>
      </c>
      <c r="M21" s="132" t="e">
        <f t="shared" si="0"/>
        <v>#DIV/0!</v>
      </c>
    </row>
    <row r="22" spans="1:13" ht="30" customHeight="1" x14ac:dyDescent="0.25">
      <c r="A22" s="108" t="s">
        <v>2</v>
      </c>
      <c r="B22" s="109">
        <f>+$B$15/6</f>
        <v>6.6666666666666671E-3</v>
      </c>
      <c r="C22" s="109">
        <v>6.6666666666666671E-3</v>
      </c>
      <c r="D22" s="109">
        <f t="shared" ref="D22:D40" si="5">+C22-B22</f>
        <v>0</v>
      </c>
      <c r="E22" s="108" t="s">
        <v>115</v>
      </c>
      <c r="F22" s="119" t="s">
        <v>22</v>
      </c>
      <c r="G22" s="104"/>
      <c r="H22" s="109">
        <f t="shared" si="2"/>
        <v>6.6666666666666671E-3</v>
      </c>
      <c r="I22" s="109">
        <f>+'[1]1 Y 2 TRIMESTRE'!AG26</f>
        <v>0.5</v>
      </c>
      <c r="J22" s="109">
        <f t="shared" si="3"/>
        <v>3.3333333333333335E-3</v>
      </c>
      <c r="K22" s="109">
        <f>+'[1]1 Y 2 TRIMESTRE'!AM26</f>
        <v>0.5</v>
      </c>
      <c r="L22" s="109">
        <f t="shared" si="4"/>
        <v>3.3333333333333335E-3</v>
      </c>
      <c r="M22" s="132">
        <f t="shared" si="0"/>
        <v>1</v>
      </c>
    </row>
    <row r="23" spans="1:13" ht="30" customHeight="1" x14ac:dyDescent="0.25">
      <c r="A23" s="108" t="s">
        <v>2</v>
      </c>
      <c r="B23" s="109">
        <f>+$B$15/6</f>
        <v>6.6666666666666671E-3</v>
      </c>
      <c r="C23" s="109">
        <v>6.6666666666666671E-3</v>
      </c>
      <c r="D23" s="109">
        <f t="shared" si="5"/>
        <v>0</v>
      </c>
      <c r="E23" s="108" t="s">
        <v>116</v>
      </c>
      <c r="F23" s="119" t="s">
        <v>23</v>
      </c>
      <c r="G23" s="104"/>
      <c r="H23" s="109">
        <f t="shared" si="2"/>
        <v>6.6666666666666671E-3</v>
      </c>
      <c r="I23" s="109">
        <f>+'[1]1 Y 2 TRIMESTRE'!AG27</f>
        <v>0.5</v>
      </c>
      <c r="J23" s="109">
        <f t="shared" si="3"/>
        <v>3.3333333333333335E-3</v>
      </c>
      <c r="K23" s="109">
        <f>+'[1]1 Y 2 TRIMESTRE'!AM27</f>
        <v>0.5</v>
      </c>
      <c r="L23" s="109">
        <f t="shared" si="4"/>
        <v>3.3333333333333335E-3</v>
      </c>
      <c r="M23" s="132">
        <f t="shared" si="0"/>
        <v>1</v>
      </c>
    </row>
    <row r="24" spans="1:13" ht="30" customHeight="1" x14ac:dyDescent="0.25">
      <c r="A24" s="105" t="s">
        <v>96</v>
      </c>
      <c r="B24" s="106">
        <f>+$B$7/5</f>
        <v>0.04</v>
      </c>
      <c r="C24" s="106">
        <f>SUM(C25:C36)</f>
        <v>0.04</v>
      </c>
      <c r="D24" s="106">
        <f t="shared" si="5"/>
        <v>0</v>
      </c>
      <c r="E24" s="105" t="s">
        <v>118</v>
      </c>
      <c r="F24" s="114" t="s">
        <v>117</v>
      </c>
      <c r="G24" s="113"/>
      <c r="H24" s="106">
        <f>SUM(H25:H36)</f>
        <v>0.04</v>
      </c>
      <c r="I24" s="106">
        <f>+J24/H24</f>
        <v>0.59416666666666673</v>
      </c>
      <c r="J24" s="106">
        <f>SUM(J25:J36)</f>
        <v>2.3766666666666669E-2</v>
      </c>
      <c r="K24" s="106">
        <f>+L24/H24</f>
        <v>0.59416666666666673</v>
      </c>
      <c r="L24" s="106">
        <f>SUM(L25:L36)</f>
        <v>2.3766666666666669E-2</v>
      </c>
      <c r="M24" s="132">
        <f t="shared" si="0"/>
        <v>1</v>
      </c>
    </row>
    <row r="25" spans="1:13" ht="30" customHeight="1" x14ac:dyDescent="0.25">
      <c r="A25" s="108" t="s">
        <v>2</v>
      </c>
      <c r="B25" s="109">
        <f t="shared" ref="B25:B36" si="6">+$B$24/12</f>
        <v>3.3333333333333335E-3</v>
      </c>
      <c r="C25" s="109">
        <v>3.3333333333333335E-3</v>
      </c>
      <c r="D25" s="109">
        <f t="shared" si="5"/>
        <v>0</v>
      </c>
      <c r="E25" s="108" t="s">
        <v>119</v>
      </c>
      <c r="F25" s="119" t="s">
        <v>25</v>
      </c>
      <c r="G25" s="104"/>
      <c r="H25" s="109">
        <f t="shared" ref="H25:H36" si="7">+C25</f>
        <v>3.3333333333333335E-3</v>
      </c>
      <c r="I25" s="109">
        <f>+'[1]1 Y 2 TRIMESTRE'!AG28</f>
        <v>0.5</v>
      </c>
      <c r="J25" s="109">
        <f t="shared" ref="J25:J36" si="8">+H25*I25</f>
        <v>1.6666666666666668E-3</v>
      </c>
      <c r="K25" s="109">
        <f>+'[1]1 Y 2 TRIMESTRE'!AM28</f>
        <v>0.5</v>
      </c>
      <c r="L25" s="109">
        <f t="shared" ref="L25:L36" si="9">+K25*H25</f>
        <v>1.6666666666666668E-3</v>
      </c>
      <c r="M25" s="132">
        <f t="shared" si="0"/>
        <v>1</v>
      </c>
    </row>
    <row r="26" spans="1:13" ht="30" customHeight="1" x14ac:dyDescent="0.25">
      <c r="A26" s="108" t="s">
        <v>2</v>
      </c>
      <c r="B26" s="109">
        <f t="shared" si="6"/>
        <v>3.3333333333333335E-3</v>
      </c>
      <c r="C26" s="109">
        <v>3.3333333333333335E-3</v>
      </c>
      <c r="D26" s="109">
        <f t="shared" si="5"/>
        <v>0</v>
      </c>
      <c r="E26" s="108" t="s">
        <v>120</v>
      </c>
      <c r="F26" s="119" t="s">
        <v>26</v>
      </c>
      <c r="G26" s="104"/>
      <c r="H26" s="109">
        <f t="shared" si="7"/>
        <v>3.3333333333333335E-3</v>
      </c>
      <c r="I26" s="109">
        <f>+'[1]1 Y 2 TRIMESTRE'!AG29</f>
        <v>0.5</v>
      </c>
      <c r="J26" s="109">
        <f t="shared" si="8"/>
        <v>1.6666666666666668E-3</v>
      </c>
      <c r="K26" s="109">
        <f>+'[1]1 Y 2 TRIMESTRE'!AM29</f>
        <v>0.5</v>
      </c>
      <c r="L26" s="109">
        <f t="shared" si="9"/>
        <v>1.6666666666666668E-3</v>
      </c>
      <c r="M26" s="132">
        <f t="shared" si="0"/>
        <v>1</v>
      </c>
    </row>
    <row r="27" spans="1:13" ht="30" customHeight="1" x14ac:dyDescent="0.25">
      <c r="A27" s="108" t="s">
        <v>2</v>
      </c>
      <c r="B27" s="109">
        <f t="shared" si="6"/>
        <v>3.3333333333333335E-3</v>
      </c>
      <c r="C27" s="109">
        <v>3.3333333333333335E-3</v>
      </c>
      <c r="D27" s="109">
        <f t="shared" si="5"/>
        <v>0</v>
      </c>
      <c r="E27" s="108" t="s">
        <v>121</v>
      </c>
      <c r="F27" s="119" t="s">
        <v>28</v>
      </c>
      <c r="G27" s="104"/>
      <c r="H27" s="109">
        <f t="shared" si="7"/>
        <v>3.3333333333333335E-3</v>
      </c>
      <c r="I27" s="109">
        <f>+'[1]1 Y 2 TRIMESTRE'!AG30</f>
        <v>0.60000000000000009</v>
      </c>
      <c r="J27" s="109">
        <f t="shared" si="8"/>
        <v>2.0000000000000005E-3</v>
      </c>
      <c r="K27" s="109">
        <f>+'[1]1 Y 2 TRIMESTRE'!AM30</f>
        <v>0.60000000000000009</v>
      </c>
      <c r="L27" s="109">
        <f t="shared" si="9"/>
        <v>2.0000000000000005E-3</v>
      </c>
      <c r="M27" s="132">
        <f t="shared" si="0"/>
        <v>1</v>
      </c>
    </row>
    <row r="28" spans="1:13" ht="30" customHeight="1" x14ac:dyDescent="0.25">
      <c r="A28" s="108" t="s">
        <v>2</v>
      </c>
      <c r="B28" s="109">
        <f t="shared" si="6"/>
        <v>3.3333333333333335E-3</v>
      </c>
      <c r="C28" s="109">
        <v>3.3333333333333335E-3</v>
      </c>
      <c r="D28" s="109">
        <f t="shared" si="5"/>
        <v>0</v>
      </c>
      <c r="E28" s="108" t="s">
        <v>122</v>
      </c>
      <c r="F28" s="119" t="s">
        <v>29</v>
      </c>
      <c r="G28" s="104"/>
      <c r="H28" s="109">
        <f t="shared" si="7"/>
        <v>3.3333333333333335E-3</v>
      </c>
      <c r="I28" s="109">
        <f>+'[1]1 Y 2 TRIMESTRE'!AG31</f>
        <v>0.5</v>
      </c>
      <c r="J28" s="109">
        <f t="shared" si="8"/>
        <v>1.6666666666666668E-3</v>
      </c>
      <c r="K28" s="109">
        <f>+'[1]1 Y 2 TRIMESTRE'!AM31</f>
        <v>0.5</v>
      </c>
      <c r="L28" s="109">
        <f t="shared" si="9"/>
        <v>1.6666666666666668E-3</v>
      </c>
      <c r="M28" s="132">
        <f t="shared" si="0"/>
        <v>1</v>
      </c>
    </row>
    <row r="29" spans="1:13" ht="30" customHeight="1" x14ac:dyDescent="0.25">
      <c r="A29" s="108" t="s">
        <v>2</v>
      </c>
      <c r="B29" s="109">
        <f t="shared" si="6"/>
        <v>3.3333333333333335E-3</v>
      </c>
      <c r="C29" s="109">
        <v>3.3333333333333335E-3</v>
      </c>
      <c r="D29" s="109">
        <f t="shared" si="5"/>
        <v>0</v>
      </c>
      <c r="E29" s="108" t="s">
        <v>123</v>
      </c>
      <c r="F29" s="119" t="s">
        <v>30</v>
      </c>
      <c r="G29" s="104"/>
      <c r="H29" s="109">
        <f t="shared" si="7"/>
        <v>3.3333333333333335E-3</v>
      </c>
      <c r="I29" s="109">
        <f>+'[1]1 Y 2 TRIMESTRE'!AG32</f>
        <v>1</v>
      </c>
      <c r="J29" s="109">
        <f t="shared" si="8"/>
        <v>3.3333333333333335E-3</v>
      </c>
      <c r="K29" s="109">
        <f>+'[1]1 Y 2 TRIMESTRE'!AM32</f>
        <v>1</v>
      </c>
      <c r="L29" s="109">
        <f t="shared" si="9"/>
        <v>3.3333333333333335E-3</v>
      </c>
      <c r="M29" s="132">
        <f t="shared" si="0"/>
        <v>1</v>
      </c>
    </row>
    <row r="30" spans="1:13" ht="30" customHeight="1" x14ac:dyDescent="0.25">
      <c r="A30" s="108" t="s">
        <v>2</v>
      </c>
      <c r="B30" s="109">
        <f t="shared" si="6"/>
        <v>3.3333333333333335E-3</v>
      </c>
      <c r="C30" s="109">
        <v>3.3333333333333335E-3</v>
      </c>
      <c r="D30" s="109">
        <f t="shared" si="5"/>
        <v>0</v>
      </c>
      <c r="E30" s="108" t="s">
        <v>124</v>
      </c>
      <c r="F30" s="119" t="s">
        <v>31</v>
      </c>
      <c r="G30" s="104"/>
      <c r="H30" s="109">
        <f t="shared" si="7"/>
        <v>3.3333333333333335E-3</v>
      </c>
      <c r="I30" s="109">
        <f>+'[1]1 Y 2 TRIMESTRE'!AG33</f>
        <v>0.5</v>
      </c>
      <c r="J30" s="109">
        <f t="shared" si="8"/>
        <v>1.6666666666666668E-3</v>
      </c>
      <c r="K30" s="109">
        <f>+'[1]1 Y 2 TRIMESTRE'!AM33</f>
        <v>0.5</v>
      </c>
      <c r="L30" s="109">
        <f t="shared" si="9"/>
        <v>1.6666666666666668E-3</v>
      </c>
      <c r="M30" s="132">
        <f t="shared" si="0"/>
        <v>1</v>
      </c>
    </row>
    <row r="31" spans="1:13" ht="30" customHeight="1" x14ac:dyDescent="0.25">
      <c r="A31" s="108" t="s">
        <v>2</v>
      </c>
      <c r="B31" s="109">
        <f t="shared" si="6"/>
        <v>3.3333333333333335E-3</v>
      </c>
      <c r="C31" s="109">
        <v>3.3333333333333335E-3</v>
      </c>
      <c r="D31" s="109">
        <f t="shared" si="5"/>
        <v>0</v>
      </c>
      <c r="E31" s="108" t="s">
        <v>125</v>
      </c>
      <c r="F31" s="119" t="s">
        <v>32</v>
      </c>
      <c r="G31" s="104"/>
      <c r="H31" s="109">
        <f t="shared" si="7"/>
        <v>3.3333333333333335E-3</v>
      </c>
      <c r="I31" s="109">
        <f>+'[1]1 Y 2 TRIMESTRE'!AG34</f>
        <v>0.5</v>
      </c>
      <c r="J31" s="109">
        <f t="shared" si="8"/>
        <v>1.6666666666666668E-3</v>
      </c>
      <c r="K31" s="109">
        <f>+'[1]1 Y 2 TRIMESTRE'!AM34</f>
        <v>0.5</v>
      </c>
      <c r="L31" s="109">
        <f t="shared" si="9"/>
        <v>1.6666666666666668E-3</v>
      </c>
      <c r="M31" s="132">
        <f t="shared" si="0"/>
        <v>1</v>
      </c>
    </row>
    <row r="32" spans="1:13" ht="30" customHeight="1" x14ac:dyDescent="0.25">
      <c r="A32" s="108" t="s">
        <v>2</v>
      </c>
      <c r="B32" s="109">
        <f t="shared" si="6"/>
        <v>3.3333333333333335E-3</v>
      </c>
      <c r="C32" s="109">
        <v>3.3333333333333335E-3</v>
      </c>
      <c r="D32" s="109">
        <f t="shared" si="5"/>
        <v>0</v>
      </c>
      <c r="E32" s="108" t="s">
        <v>126</v>
      </c>
      <c r="F32" s="119" t="s">
        <v>33</v>
      </c>
      <c r="G32" s="104"/>
      <c r="H32" s="109">
        <f t="shared" si="7"/>
        <v>3.3333333333333335E-3</v>
      </c>
      <c r="I32" s="109">
        <f>+'[1]1 Y 2 TRIMESTRE'!AG35</f>
        <v>1</v>
      </c>
      <c r="J32" s="109">
        <f t="shared" si="8"/>
        <v>3.3333333333333335E-3</v>
      </c>
      <c r="K32" s="109">
        <f>+'[1]1 Y 2 TRIMESTRE'!AM35</f>
        <v>1</v>
      </c>
      <c r="L32" s="109">
        <f t="shared" si="9"/>
        <v>3.3333333333333335E-3</v>
      </c>
      <c r="M32" s="132">
        <f t="shared" si="0"/>
        <v>1</v>
      </c>
    </row>
    <row r="33" spans="1:13" ht="30" customHeight="1" x14ac:dyDescent="0.25">
      <c r="A33" s="108" t="s">
        <v>2</v>
      </c>
      <c r="B33" s="109">
        <f t="shared" si="6"/>
        <v>3.3333333333333335E-3</v>
      </c>
      <c r="C33" s="109">
        <v>3.3333333333333335E-3</v>
      </c>
      <c r="D33" s="109">
        <f t="shared" si="5"/>
        <v>0</v>
      </c>
      <c r="E33" s="108" t="s">
        <v>127</v>
      </c>
      <c r="F33" s="119" t="s">
        <v>34</v>
      </c>
      <c r="G33" s="104"/>
      <c r="H33" s="109">
        <f t="shared" si="7"/>
        <v>3.3333333333333335E-3</v>
      </c>
      <c r="I33" s="109">
        <f>+'[1]1 Y 2 TRIMESTRE'!AG36</f>
        <v>0.33</v>
      </c>
      <c r="J33" s="109">
        <f t="shared" si="8"/>
        <v>1.1000000000000001E-3</v>
      </c>
      <c r="K33" s="109">
        <f>+'[1]1 Y 2 TRIMESTRE'!AM36</f>
        <v>0.33</v>
      </c>
      <c r="L33" s="109">
        <f t="shared" si="9"/>
        <v>1.1000000000000001E-3</v>
      </c>
      <c r="M33" s="132">
        <f t="shared" si="0"/>
        <v>1</v>
      </c>
    </row>
    <row r="34" spans="1:13" ht="30" customHeight="1" x14ac:dyDescent="0.25">
      <c r="A34" s="108" t="s">
        <v>2</v>
      </c>
      <c r="B34" s="109">
        <f t="shared" si="6"/>
        <v>3.3333333333333335E-3</v>
      </c>
      <c r="C34" s="109">
        <v>3.3333333333333335E-3</v>
      </c>
      <c r="D34" s="109">
        <f t="shared" si="5"/>
        <v>0</v>
      </c>
      <c r="E34" s="108" t="s">
        <v>128</v>
      </c>
      <c r="F34" s="119" t="s">
        <v>35</v>
      </c>
      <c r="G34" s="104"/>
      <c r="H34" s="109">
        <f t="shared" si="7"/>
        <v>3.3333333333333335E-3</v>
      </c>
      <c r="I34" s="109">
        <f>+'[1]1 Y 2 TRIMESTRE'!AG37</f>
        <v>0.5</v>
      </c>
      <c r="J34" s="109">
        <f t="shared" si="8"/>
        <v>1.6666666666666668E-3</v>
      </c>
      <c r="K34" s="109">
        <f>+'[1]1 Y 2 TRIMESTRE'!AM37</f>
        <v>0.5</v>
      </c>
      <c r="L34" s="109">
        <f t="shared" si="9"/>
        <v>1.6666666666666668E-3</v>
      </c>
      <c r="M34" s="132">
        <f t="shared" si="0"/>
        <v>1</v>
      </c>
    </row>
    <row r="35" spans="1:13" ht="30" customHeight="1" x14ac:dyDescent="0.25">
      <c r="A35" s="108" t="s">
        <v>2</v>
      </c>
      <c r="B35" s="109">
        <f t="shared" si="6"/>
        <v>3.3333333333333335E-3</v>
      </c>
      <c r="C35" s="109">
        <v>3.3333333333333335E-3</v>
      </c>
      <c r="D35" s="109">
        <f t="shared" si="5"/>
        <v>0</v>
      </c>
      <c r="E35" s="108" t="s">
        <v>129</v>
      </c>
      <c r="F35" s="119" t="s">
        <v>36</v>
      </c>
      <c r="G35" s="104"/>
      <c r="H35" s="109">
        <f t="shared" si="7"/>
        <v>3.3333333333333335E-3</v>
      </c>
      <c r="I35" s="109">
        <f>+'[1]1 Y 2 TRIMESTRE'!AG38</f>
        <v>0.5</v>
      </c>
      <c r="J35" s="109">
        <f t="shared" si="8"/>
        <v>1.6666666666666668E-3</v>
      </c>
      <c r="K35" s="109">
        <f>+'[1]1 Y 2 TRIMESTRE'!AM38</f>
        <v>0.5</v>
      </c>
      <c r="L35" s="109">
        <f t="shared" si="9"/>
        <v>1.6666666666666668E-3</v>
      </c>
      <c r="M35" s="132">
        <f t="shared" si="0"/>
        <v>1</v>
      </c>
    </row>
    <row r="36" spans="1:13" ht="30" customHeight="1" x14ac:dyDescent="0.25">
      <c r="A36" s="108" t="s">
        <v>2</v>
      </c>
      <c r="B36" s="109">
        <f t="shared" si="6"/>
        <v>3.3333333333333335E-3</v>
      </c>
      <c r="C36" s="109">
        <v>3.3333333333333335E-3</v>
      </c>
      <c r="D36" s="109">
        <f t="shared" si="5"/>
        <v>0</v>
      </c>
      <c r="E36" s="108" t="s">
        <v>130</v>
      </c>
      <c r="F36" s="119" t="s">
        <v>37</v>
      </c>
      <c r="G36" s="104"/>
      <c r="H36" s="109">
        <f t="shared" si="7"/>
        <v>3.3333333333333335E-3</v>
      </c>
      <c r="I36" s="109">
        <f>+'[1]1 Y 2 TRIMESTRE'!AG39</f>
        <v>0.7</v>
      </c>
      <c r="J36" s="109">
        <f t="shared" si="8"/>
        <v>2.3333333333333335E-3</v>
      </c>
      <c r="K36" s="109">
        <f>+'[1]1 Y 2 TRIMESTRE'!AM39</f>
        <v>0.7</v>
      </c>
      <c r="L36" s="109">
        <f t="shared" si="9"/>
        <v>2.3333333333333335E-3</v>
      </c>
      <c r="M36" s="132">
        <f t="shared" si="0"/>
        <v>1</v>
      </c>
    </row>
    <row r="37" spans="1:13" ht="30" customHeight="1" x14ac:dyDescent="0.25">
      <c r="A37" s="105" t="s">
        <v>96</v>
      </c>
      <c r="B37" s="106">
        <f>+$B$7/5</f>
        <v>0.04</v>
      </c>
      <c r="C37" s="106">
        <f>SUM(C38:C40)</f>
        <v>0.04</v>
      </c>
      <c r="D37" s="106">
        <f t="shared" si="5"/>
        <v>0</v>
      </c>
      <c r="E37" s="105" t="s">
        <v>131</v>
      </c>
      <c r="F37" s="114" t="s">
        <v>38</v>
      </c>
      <c r="G37" s="113"/>
      <c r="H37" s="106">
        <f>SUM(H38:H40)</f>
        <v>0.04</v>
      </c>
      <c r="I37" s="106">
        <f>+J37/H37</f>
        <v>0.41100000000000009</v>
      </c>
      <c r="J37" s="106">
        <f>SUM(J38:J40)</f>
        <v>1.6440000000000003E-2</v>
      </c>
      <c r="K37" s="106">
        <f>+L37/H37</f>
        <v>0.41100000000000009</v>
      </c>
      <c r="L37" s="106">
        <f>SUM(L38:L40)</f>
        <v>1.6440000000000003E-2</v>
      </c>
      <c r="M37" s="132">
        <f t="shared" si="0"/>
        <v>1</v>
      </c>
    </row>
    <row r="38" spans="1:13" ht="30" customHeight="1" x14ac:dyDescent="0.25">
      <c r="A38" s="108" t="s">
        <v>2</v>
      </c>
      <c r="B38" s="109">
        <f>+$B$37/3</f>
        <v>1.3333333333333334E-2</v>
      </c>
      <c r="C38" s="109">
        <v>1.3333333333333334E-2</v>
      </c>
      <c r="D38" s="109">
        <f t="shared" si="5"/>
        <v>0</v>
      </c>
      <c r="E38" s="108" t="s">
        <v>132</v>
      </c>
      <c r="F38" s="119" t="s">
        <v>633</v>
      </c>
      <c r="G38" s="104"/>
      <c r="H38" s="109">
        <f>+C38</f>
        <v>1.3333333333333334E-2</v>
      </c>
      <c r="I38" s="109">
        <f>+'[1]1 Y 2 TRIMESTRE'!AG40</f>
        <v>0.66500000000000004</v>
      </c>
      <c r="J38" s="109">
        <f>+H38*I38</f>
        <v>8.8666666666666685E-3</v>
      </c>
      <c r="K38" s="109">
        <f>+'[1]1 Y 2 TRIMESTRE'!AM40</f>
        <v>0.66500000000000004</v>
      </c>
      <c r="L38" s="109">
        <f>+K38*H38</f>
        <v>8.8666666666666685E-3</v>
      </c>
      <c r="M38" s="132">
        <f t="shared" si="0"/>
        <v>1</v>
      </c>
    </row>
    <row r="39" spans="1:13" ht="30" customHeight="1" x14ac:dyDescent="0.25">
      <c r="A39" s="108" t="s">
        <v>2</v>
      </c>
      <c r="B39" s="109">
        <f>+$B$37/3</f>
        <v>1.3333333333333334E-2</v>
      </c>
      <c r="C39" s="109">
        <v>1.3333333333333334E-2</v>
      </c>
      <c r="D39" s="109">
        <f t="shared" si="5"/>
        <v>0</v>
      </c>
      <c r="E39" s="108" t="s">
        <v>133</v>
      </c>
      <c r="F39" s="119" t="s">
        <v>41</v>
      </c>
      <c r="G39" s="104"/>
      <c r="H39" s="109">
        <f>+C39</f>
        <v>1.3333333333333334E-2</v>
      </c>
      <c r="I39" s="109">
        <f>+'[1]1 Y 2 TRIMESTRE'!AG42</f>
        <v>6.8000000000000005E-2</v>
      </c>
      <c r="J39" s="109">
        <f>+H39*I39</f>
        <v>9.0666666666666684E-4</v>
      </c>
      <c r="K39" s="109">
        <f>+'[1]1 Y 2 TRIMESTRE'!AM42</f>
        <v>6.8000000000000005E-2</v>
      </c>
      <c r="L39" s="109">
        <f>+K39*H39</f>
        <v>9.0666666666666684E-4</v>
      </c>
      <c r="M39" s="132">
        <f t="shared" si="0"/>
        <v>1</v>
      </c>
    </row>
    <row r="40" spans="1:13" ht="30" customHeight="1" x14ac:dyDescent="0.25">
      <c r="A40" s="108" t="s">
        <v>2</v>
      </c>
      <c r="B40" s="109">
        <f>+$B$37/3</f>
        <v>1.3333333333333334E-2</v>
      </c>
      <c r="C40" s="109">
        <v>1.3333333333333334E-2</v>
      </c>
      <c r="D40" s="109">
        <f t="shared" si="5"/>
        <v>0</v>
      </c>
      <c r="E40" s="108" t="s">
        <v>134</v>
      </c>
      <c r="F40" s="119" t="s">
        <v>42</v>
      </c>
      <c r="G40" s="104"/>
      <c r="H40" s="109">
        <f>+C40</f>
        <v>1.3333333333333334E-2</v>
      </c>
      <c r="I40" s="109">
        <f>+'[1]1 Y 2 TRIMESTRE'!AG45</f>
        <v>0.5</v>
      </c>
      <c r="J40" s="109">
        <f>+H40*I40</f>
        <v>6.6666666666666671E-3</v>
      </c>
      <c r="K40" s="109">
        <f>+'[1]1 Y 2 TRIMESTRE'!AM45</f>
        <v>0.5</v>
      </c>
      <c r="L40" s="109">
        <f>+K40*H40</f>
        <v>6.6666666666666671E-3</v>
      </c>
      <c r="M40" s="132">
        <f t="shared" si="0"/>
        <v>1</v>
      </c>
    </row>
    <row r="41" spans="1:13" ht="30" customHeight="1" x14ac:dyDescent="0.25">
      <c r="A41" s="101" t="s">
        <v>97</v>
      </c>
      <c r="B41" s="102">
        <f>+$B$2/5</f>
        <v>0.2</v>
      </c>
      <c r="C41" s="102">
        <f>+C42+C44+C46+C48</f>
        <v>0.2</v>
      </c>
      <c r="D41" s="102">
        <f>+B41-C41</f>
        <v>0</v>
      </c>
      <c r="E41" s="101" t="s">
        <v>634</v>
      </c>
      <c r="F41" s="103" t="s">
        <v>635</v>
      </c>
      <c r="G41" s="104"/>
      <c r="H41" s="102">
        <f>+H42+H44+H46+H48</f>
        <v>0.2</v>
      </c>
      <c r="I41" s="102">
        <f>+J41/H41</f>
        <v>0.59139999999999993</v>
      </c>
      <c r="J41" s="102">
        <f>+J42+J44+J46+J48</f>
        <v>0.11828</v>
      </c>
      <c r="K41" s="102">
        <f>+L41/H41</f>
        <v>0.58889999999999998</v>
      </c>
      <c r="L41" s="102">
        <f>+L42+L44+L46+L48</f>
        <v>0.11778</v>
      </c>
      <c r="M41" s="133">
        <f t="shared" si="0"/>
        <v>0.99577274264457216</v>
      </c>
    </row>
    <row r="42" spans="1:13" ht="30" customHeight="1" x14ac:dyDescent="0.25">
      <c r="A42" s="105" t="s">
        <v>1</v>
      </c>
      <c r="B42" s="106">
        <f>+$B$41/4</f>
        <v>0.05</v>
      </c>
      <c r="C42" s="106">
        <f>+C43</f>
        <v>0.05</v>
      </c>
      <c r="D42" s="106">
        <f t="shared" ref="D42:D49" si="10">+C42-B42</f>
        <v>0</v>
      </c>
      <c r="E42" s="105" t="s">
        <v>136</v>
      </c>
      <c r="F42" s="107" t="s">
        <v>43</v>
      </c>
      <c r="G42" s="104"/>
      <c r="H42" s="106">
        <f>+H43</f>
        <v>0.05</v>
      </c>
      <c r="I42" s="106">
        <f>+J42/H42</f>
        <v>0.7155999999999999</v>
      </c>
      <c r="J42" s="106">
        <f>+J43</f>
        <v>3.5779999999999999E-2</v>
      </c>
      <c r="K42" s="106">
        <f>+L42/H42</f>
        <v>0.7155999999999999</v>
      </c>
      <c r="L42" s="106">
        <f>+L43</f>
        <v>3.5779999999999999E-2</v>
      </c>
      <c r="M42" s="132">
        <f t="shared" si="0"/>
        <v>1</v>
      </c>
    </row>
    <row r="43" spans="1:13" ht="30" customHeight="1" x14ac:dyDescent="0.25">
      <c r="A43" s="108" t="s">
        <v>2</v>
      </c>
      <c r="B43" s="109">
        <f>+B42/1</f>
        <v>0.05</v>
      </c>
      <c r="C43" s="109">
        <v>0.05</v>
      </c>
      <c r="D43" s="109">
        <f t="shared" si="10"/>
        <v>0</v>
      </c>
      <c r="E43" s="108" t="s">
        <v>137</v>
      </c>
      <c r="F43" s="110" t="s">
        <v>93</v>
      </c>
      <c r="G43" s="111"/>
      <c r="H43" s="109">
        <f>+C43</f>
        <v>0.05</v>
      </c>
      <c r="I43" s="109">
        <f>+'[1]1 Y 2 TRIMESTRE'!AG47</f>
        <v>0.71560000000000001</v>
      </c>
      <c r="J43" s="109">
        <f>+H43*I43</f>
        <v>3.5779999999999999E-2</v>
      </c>
      <c r="K43" s="109">
        <f>+'[1]1 Y 2 TRIMESTRE'!AM47</f>
        <v>0.71560000000000001</v>
      </c>
      <c r="L43" s="109">
        <f>+K43*H43</f>
        <v>3.5779999999999999E-2</v>
      </c>
      <c r="M43" s="132">
        <f t="shared" si="0"/>
        <v>1</v>
      </c>
    </row>
    <row r="44" spans="1:13" ht="30" customHeight="1" x14ac:dyDescent="0.25">
      <c r="A44" s="105" t="s">
        <v>1</v>
      </c>
      <c r="B44" s="106">
        <f>+$B$41/4</f>
        <v>0.05</v>
      </c>
      <c r="C44" s="106">
        <f>+C45</f>
        <v>0.05</v>
      </c>
      <c r="D44" s="106">
        <f t="shared" si="10"/>
        <v>0</v>
      </c>
      <c r="E44" s="105" t="s">
        <v>138</v>
      </c>
      <c r="F44" s="107" t="s">
        <v>44</v>
      </c>
      <c r="G44" s="104"/>
      <c r="H44" s="106">
        <f>+H45</f>
        <v>0.05</v>
      </c>
      <c r="I44" s="106">
        <f>+J44/H44</f>
        <v>0.6499999999999998</v>
      </c>
      <c r="J44" s="106">
        <f>+J45</f>
        <v>3.2499999999999994E-2</v>
      </c>
      <c r="K44" s="106">
        <f>+L44/H44</f>
        <v>0.6499999999999998</v>
      </c>
      <c r="L44" s="106">
        <f>+L45</f>
        <v>3.2499999999999994E-2</v>
      </c>
      <c r="M44" s="132">
        <f t="shared" si="0"/>
        <v>1</v>
      </c>
    </row>
    <row r="45" spans="1:13" ht="30" customHeight="1" x14ac:dyDescent="0.25">
      <c r="A45" s="108" t="s">
        <v>2</v>
      </c>
      <c r="B45" s="109">
        <f>+B44/1</f>
        <v>0.05</v>
      </c>
      <c r="C45" s="109">
        <v>0.05</v>
      </c>
      <c r="D45" s="109">
        <f t="shared" si="10"/>
        <v>0</v>
      </c>
      <c r="E45" s="108" t="s">
        <v>139</v>
      </c>
      <c r="F45" s="110" t="s">
        <v>93</v>
      </c>
      <c r="G45" s="111"/>
      <c r="H45" s="109">
        <f>+C45</f>
        <v>0.05</v>
      </c>
      <c r="I45" s="109">
        <f>+'[1]1 Y 2 TRIMESTRE'!AG50</f>
        <v>0.64999999999999991</v>
      </c>
      <c r="J45" s="109">
        <f>+H45*I45</f>
        <v>3.2499999999999994E-2</v>
      </c>
      <c r="K45" s="109">
        <f>+'[1]1 Y 2 TRIMESTRE'!AM50</f>
        <v>0.64999999999999991</v>
      </c>
      <c r="L45" s="109">
        <f>+K45*H45</f>
        <v>3.2499999999999994E-2</v>
      </c>
      <c r="M45" s="132">
        <f t="shared" si="0"/>
        <v>1</v>
      </c>
    </row>
    <row r="46" spans="1:13" ht="30" customHeight="1" x14ac:dyDescent="0.25">
      <c r="A46" s="105" t="s">
        <v>1</v>
      </c>
      <c r="B46" s="106">
        <f>+$B$41/4</f>
        <v>0.05</v>
      </c>
      <c r="C46" s="106">
        <f>+C47</f>
        <v>0.05</v>
      </c>
      <c r="D46" s="106">
        <f t="shared" si="10"/>
        <v>0</v>
      </c>
      <c r="E46" s="105" t="s">
        <v>140</v>
      </c>
      <c r="F46" s="107" t="s">
        <v>45</v>
      </c>
      <c r="G46" s="104"/>
      <c r="H46" s="106">
        <f>+H47</f>
        <v>0.05</v>
      </c>
      <c r="I46" s="106">
        <f>+J46/H46</f>
        <v>0.5</v>
      </c>
      <c r="J46" s="106">
        <f>+J47</f>
        <v>2.5000000000000001E-2</v>
      </c>
      <c r="K46" s="106">
        <f>+L46/H46</f>
        <v>0.5</v>
      </c>
      <c r="L46" s="106">
        <f>+L47</f>
        <v>2.5000000000000001E-2</v>
      </c>
      <c r="M46" s="132">
        <f t="shared" si="0"/>
        <v>1</v>
      </c>
    </row>
    <row r="47" spans="1:13" ht="30" customHeight="1" x14ac:dyDescent="0.25">
      <c r="A47" s="108" t="s">
        <v>2</v>
      </c>
      <c r="B47" s="109">
        <f>+B46/1</f>
        <v>0.05</v>
      </c>
      <c r="C47" s="109">
        <v>0.05</v>
      </c>
      <c r="D47" s="109">
        <f t="shared" si="10"/>
        <v>0</v>
      </c>
      <c r="E47" s="108" t="s">
        <v>141</v>
      </c>
      <c r="F47" s="110" t="s">
        <v>93</v>
      </c>
      <c r="G47" s="111"/>
      <c r="H47" s="109">
        <f>+C47</f>
        <v>0.05</v>
      </c>
      <c r="I47" s="109">
        <f>+'[1]1 Y 2 TRIMESTRE'!AG52</f>
        <v>0.5</v>
      </c>
      <c r="J47" s="109">
        <f>+H47*I47</f>
        <v>2.5000000000000001E-2</v>
      </c>
      <c r="K47" s="109">
        <f>+'[1]1 Y 2 TRIMESTRE'!AM52</f>
        <v>0.5</v>
      </c>
      <c r="L47" s="109">
        <f>+K47*H47</f>
        <v>2.5000000000000001E-2</v>
      </c>
      <c r="M47" s="132">
        <f t="shared" si="0"/>
        <v>1</v>
      </c>
    </row>
    <row r="48" spans="1:13" ht="30" customHeight="1" x14ac:dyDescent="0.25">
      <c r="A48" s="105" t="s">
        <v>1</v>
      </c>
      <c r="B48" s="106">
        <f>+$B$41/4</f>
        <v>0.05</v>
      </c>
      <c r="C48" s="106">
        <f>+C49</f>
        <v>0.05</v>
      </c>
      <c r="D48" s="106">
        <f t="shared" si="10"/>
        <v>0</v>
      </c>
      <c r="E48" s="105" t="s">
        <v>142</v>
      </c>
      <c r="F48" s="107" t="s">
        <v>46</v>
      </c>
      <c r="G48" s="104"/>
      <c r="H48" s="106">
        <f>+H49</f>
        <v>0.05</v>
      </c>
      <c r="I48" s="106">
        <f>+J48/H48</f>
        <v>0.5</v>
      </c>
      <c r="J48" s="106">
        <f>+J49</f>
        <v>2.5000000000000001E-2</v>
      </c>
      <c r="K48" s="106">
        <f>+L48/H48</f>
        <v>0.49</v>
      </c>
      <c r="L48" s="106">
        <f>+L49</f>
        <v>2.4500000000000001E-2</v>
      </c>
      <c r="M48" s="133">
        <f t="shared" si="0"/>
        <v>0.98</v>
      </c>
    </row>
    <row r="49" spans="1:13" ht="30" customHeight="1" x14ac:dyDescent="0.25">
      <c r="A49" s="108" t="s">
        <v>2</v>
      </c>
      <c r="B49" s="109">
        <f>+B48/1</f>
        <v>0.05</v>
      </c>
      <c r="C49" s="109">
        <v>0.05</v>
      </c>
      <c r="D49" s="109">
        <f t="shared" si="10"/>
        <v>0</v>
      </c>
      <c r="E49" s="108" t="s">
        <v>143</v>
      </c>
      <c r="F49" s="110" t="s">
        <v>93</v>
      </c>
      <c r="G49" s="111"/>
      <c r="H49" s="109">
        <f>+C49</f>
        <v>0.05</v>
      </c>
      <c r="I49" s="109">
        <f>+'[1]1 Y 2 TRIMESTRE'!AG53</f>
        <v>0.5</v>
      </c>
      <c r="J49" s="109">
        <f>+H49*I49</f>
        <v>2.5000000000000001E-2</v>
      </c>
      <c r="K49" s="109">
        <f>+'[1]1 Y 2 TRIMESTRE'!AM53</f>
        <v>0.49</v>
      </c>
      <c r="L49" s="109">
        <f>+K49*H49</f>
        <v>2.4500000000000001E-2</v>
      </c>
      <c r="M49" s="133">
        <f t="shared" si="0"/>
        <v>0.98</v>
      </c>
    </row>
    <row r="50" spans="1:13" ht="30" customHeight="1" x14ac:dyDescent="0.25">
      <c r="A50" s="101" t="s">
        <v>97</v>
      </c>
      <c r="B50" s="102">
        <f>+$B$2/5</f>
        <v>0.2</v>
      </c>
      <c r="C50" s="102">
        <f>+C51+C53+C57+C64+C72+C77</f>
        <v>0.19999999999999996</v>
      </c>
      <c r="D50" s="102">
        <f>+B50-C50</f>
        <v>0</v>
      </c>
      <c r="E50" s="101" t="s">
        <v>636</v>
      </c>
      <c r="F50" s="103" t="s">
        <v>47</v>
      </c>
      <c r="G50" s="104"/>
      <c r="H50" s="102">
        <f>+H51+H53+H57+H64+H72+H77</f>
        <v>0.19999999999999996</v>
      </c>
      <c r="I50" s="102">
        <f>+J50/H50</f>
        <v>0.56326388888888879</v>
      </c>
      <c r="J50" s="102">
        <f>+J51+J53+J57+J64+J72+J77</f>
        <v>0.11265277777777773</v>
      </c>
      <c r="K50" s="102">
        <f>+L50/H50</f>
        <v>0.55437499999999995</v>
      </c>
      <c r="L50" s="102">
        <f>+L51+L53+L57+L64+L72+L77</f>
        <v>0.11087499999999996</v>
      </c>
      <c r="M50" s="133">
        <f t="shared" si="0"/>
        <v>0.98421896190358782</v>
      </c>
    </row>
    <row r="51" spans="1:13" ht="30" customHeight="1" x14ac:dyDescent="0.25">
      <c r="A51" s="105" t="s">
        <v>1</v>
      </c>
      <c r="B51" s="106">
        <f>+$B$50/6</f>
        <v>3.3333333333333333E-2</v>
      </c>
      <c r="C51" s="106">
        <f>+C52</f>
        <v>3.3333333333333333E-2</v>
      </c>
      <c r="D51" s="106">
        <f t="shared" ref="D51:D85" si="11">+C51-B51</f>
        <v>0</v>
      </c>
      <c r="E51" s="105" t="s">
        <v>144</v>
      </c>
      <c r="F51" s="107" t="s">
        <v>48</v>
      </c>
      <c r="G51" s="104"/>
      <c r="H51" s="106">
        <f>+H52</f>
        <v>3.3333333333333333E-2</v>
      </c>
      <c r="I51" s="106">
        <f>+J51/H51</f>
        <v>0.5</v>
      </c>
      <c r="J51" s="106">
        <f>+J52</f>
        <v>1.6666666666666666E-2</v>
      </c>
      <c r="K51" s="106">
        <f>+L51/H51</f>
        <v>0.45999999999999996</v>
      </c>
      <c r="L51" s="106">
        <f>+L52</f>
        <v>1.5333333333333332E-2</v>
      </c>
      <c r="M51" s="133">
        <f t="shared" si="0"/>
        <v>0.91999999999999993</v>
      </c>
    </row>
    <row r="52" spans="1:13" ht="30" customHeight="1" x14ac:dyDescent="0.25">
      <c r="A52" s="108" t="s">
        <v>2</v>
      </c>
      <c r="B52" s="109">
        <f>+B51/1</f>
        <v>3.3333333333333333E-2</v>
      </c>
      <c r="C52" s="109">
        <v>3.3333333333333333E-2</v>
      </c>
      <c r="D52" s="109">
        <f t="shared" si="11"/>
        <v>0</v>
      </c>
      <c r="E52" s="108" t="s">
        <v>145</v>
      </c>
      <c r="F52" s="119" t="s">
        <v>49</v>
      </c>
      <c r="G52" s="104"/>
      <c r="H52" s="109">
        <f>+C52</f>
        <v>3.3333333333333333E-2</v>
      </c>
      <c r="I52" s="109">
        <f>+'[1]1 Y 2 TRIMESTRE'!AG54</f>
        <v>0.5</v>
      </c>
      <c r="J52" s="109">
        <f>+H52*I52</f>
        <v>1.6666666666666666E-2</v>
      </c>
      <c r="K52" s="109">
        <f>+'[1]1 Y 2 TRIMESTRE'!AM54</f>
        <v>0.45999999999999996</v>
      </c>
      <c r="L52" s="109">
        <f>+K52*H52</f>
        <v>1.5333333333333332E-2</v>
      </c>
      <c r="M52" s="133">
        <f t="shared" si="0"/>
        <v>0.91999999999999993</v>
      </c>
    </row>
    <row r="53" spans="1:13" ht="30" customHeight="1" x14ac:dyDescent="0.25">
      <c r="A53" s="105" t="s">
        <v>1</v>
      </c>
      <c r="B53" s="106">
        <f>+$B$50/6</f>
        <v>3.3333333333333333E-2</v>
      </c>
      <c r="C53" s="106">
        <f>SUM(C54:C56)</f>
        <v>3.3333333333333333E-2</v>
      </c>
      <c r="D53" s="106">
        <f t="shared" si="11"/>
        <v>0</v>
      </c>
      <c r="E53" s="105" t="s">
        <v>146</v>
      </c>
      <c r="F53" s="107" t="s">
        <v>50</v>
      </c>
      <c r="G53" s="104"/>
      <c r="H53" s="106">
        <f>SUM(H54:H56)</f>
        <v>3.3333333333333333E-2</v>
      </c>
      <c r="I53" s="106">
        <f>+J53/H53</f>
        <v>0.44333333333333336</v>
      </c>
      <c r="J53" s="106">
        <f>SUM(J54:J56)</f>
        <v>1.4777777777777779E-2</v>
      </c>
      <c r="K53" s="106">
        <f>+L53/H53</f>
        <v>0.43</v>
      </c>
      <c r="L53" s="106">
        <f>SUM(L54:L56)</f>
        <v>1.4333333333333333E-2</v>
      </c>
      <c r="M53" s="133">
        <f t="shared" si="0"/>
        <v>0.96992481203007519</v>
      </c>
    </row>
    <row r="54" spans="1:13" ht="30" customHeight="1" x14ac:dyDescent="0.25">
      <c r="A54" s="108" t="s">
        <v>2</v>
      </c>
      <c r="B54" s="109">
        <f>+$B$53/3</f>
        <v>1.1111111111111112E-2</v>
      </c>
      <c r="C54" s="109">
        <v>1.1111111111111112E-2</v>
      </c>
      <c r="D54" s="109">
        <f t="shared" si="11"/>
        <v>0</v>
      </c>
      <c r="E54" s="108" t="s">
        <v>147</v>
      </c>
      <c r="F54" s="119" t="s">
        <v>51</v>
      </c>
      <c r="G54" s="104"/>
      <c r="H54" s="109">
        <f>+C54</f>
        <v>1.1111111111111112E-2</v>
      </c>
      <c r="I54" s="109">
        <f>+'[1]1 Y 2 TRIMESTRE'!AG55</f>
        <v>0.5</v>
      </c>
      <c r="J54" s="109">
        <f>+H54*I54</f>
        <v>5.5555555555555558E-3</v>
      </c>
      <c r="K54" s="109">
        <f>+'[1]1 Y 2 TRIMESTRE'!AM55</f>
        <v>0.45999999999999996</v>
      </c>
      <c r="L54" s="109">
        <f>+K54*H54</f>
        <v>5.1111111111111105E-3</v>
      </c>
      <c r="M54" s="133">
        <f t="shared" si="0"/>
        <v>0.91999999999999982</v>
      </c>
    </row>
    <row r="55" spans="1:13" ht="30" customHeight="1" x14ac:dyDescent="0.25">
      <c r="A55" s="108" t="s">
        <v>2</v>
      </c>
      <c r="B55" s="109">
        <f>+$B$53/3</f>
        <v>1.1111111111111112E-2</v>
      </c>
      <c r="C55" s="109">
        <v>1.1111111111111112E-2</v>
      </c>
      <c r="D55" s="109">
        <f t="shared" si="11"/>
        <v>0</v>
      </c>
      <c r="E55" s="108" t="s">
        <v>148</v>
      </c>
      <c r="F55" s="119" t="s">
        <v>53</v>
      </c>
      <c r="G55" s="104"/>
      <c r="H55" s="109">
        <f>+C55</f>
        <v>1.1111111111111112E-2</v>
      </c>
      <c r="I55" s="109">
        <f>+'[1]1 Y 2 TRIMESTRE'!AG56</f>
        <v>0.33</v>
      </c>
      <c r="J55" s="109">
        <f>+H55*I55</f>
        <v>3.666666666666667E-3</v>
      </c>
      <c r="K55" s="109">
        <f>+'[1]1 Y 2 TRIMESTRE'!AM56</f>
        <v>0.33</v>
      </c>
      <c r="L55" s="109">
        <f>+K55*H55</f>
        <v>3.666666666666667E-3</v>
      </c>
      <c r="M55" s="132">
        <f t="shared" si="0"/>
        <v>1</v>
      </c>
    </row>
    <row r="56" spans="1:13" ht="30" customHeight="1" x14ac:dyDescent="0.25">
      <c r="A56" s="108" t="s">
        <v>2</v>
      </c>
      <c r="B56" s="109">
        <f>+$B$53/3</f>
        <v>1.1111111111111112E-2</v>
      </c>
      <c r="C56" s="109">
        <v>1.1111111111111112E-2</v>
      </c>
      <c r="D56" s="109">
        <f t="shared" si="11"/>
        <v>0</v>
      </c>
      <c r="E56" s="108" t="s">
        <v>149</v>
      </c>
      <c r="F56" s="119" t="s">
        <v>54</v>
      </c>
      <c r="G56" s="104"/>
      <c r="H56" s="109">
        <f>+C56</f>
        <v>1.1111111111111112E-2</v>
      </c>
      <c r="I56" s="109">
        <f>+'[1]1 Y 2 TRIMESTRE'!AG57</f>
        <v>0.5</v>
      </c>
      <c r="J56" s="109">
        <f>+H56*I56</f>
        <v>5.5555555555555558E-3</v>
      </c>
      <c r="K56" s="109">
        <f>+'[1]1 Y 2 TRIMESTRE'!AM57</f>
        <v>0.5</v>
      </c>
      <c r="L56" s="109">
        <f>+K56*H56</f>
        <v>5.5555555555555558E-3</v>
      </c>
      <c r="M56" s="132">
        <f t="shared" si="0"/>
        <v>1</v>
      </c>
    </row>
    <row r="57" spans="1:13" ht="30" customHeight="1" x14ac:dyDescent="0.25">
      <c r="A57" s="105" t="s">
        <v>1</v>
      </c>
      <c r="B57" s="106">
        <f>+$B$50/6</f>
        <v>3.3333333333333333E-2</v>
      </c>
      <c r="C57" s="106">
        <f>SUM(C58:C63)</f>
        <v>3.3333333333333298E-2</v>
      </c>
      <c r="D57" s="106">
        <f t="shared" si="11"/>
        <v>0</v>
      </c>
      <c r="E57" s="105" t="s">
        <v>151</v>
      </c>
      <c r="F57" s="114" t="s">
        <v>150</v>
      </c>
      <c r="G57" s="113"/>
      <c r="H57" s="106">
        <f>SUM(H58:H63)</f>
        <v>3.3333333333333298E-2</v>
      </c>
      <c r="I57" s="106">
        <f>+J57/H57</f>
        <v>1</v>
      </c>
      <c r="J57" s="106">
        <f>SUM(J58:J63)</f>
        <v>3.3333333333333298E-2</v>
      </c>
      <c r="K57" s="106">
        <f>+L57/H57</f>
        <v>1</v>
      </c>
      <c r="L57" s="106">
        <f>SUM(L58:L63)</f>
        <v>3.3333333333333298E-2</v>
      </c>
      <c r="M57" s="132">
        <f t="shared" si="0"/>
        <v>1</v>
      </c>
    </row>
    <row r="58" spans="1:13" ht="30" customHeight="1" x14ac:dyDescent="0.25">
      <c r="A58" s="116" t="s">
        <v>2</v>
      </c>
      <c r="B58" s="117">
        <v>0</v>
      </c>
      <c r="C58" s="117">
        <v>0</v>
      </c>
      <c r="D58" s="117">
        <f t="shared" si="11"/>
        <v>0</v>
      </c>
      <c r="E58" s="116" t="s">
        <v>152</v>
      </c>
      <c r="F58" s="120" t="s">
        <v>56</v>
      </c>
      <c r="G58" s="120"/>
      <c r="H58" s="117">
        <f t="shared" ref="H58:H63" si="12">+C58</f>
        <v>0</v>
      </c>
      <c r="I58" s="117">
        <f>+'[1]1 Y 2 TRIMESTRE'!AG58</f>
        <v>0</v>
      </c>
      <c r="J58" s="117">
        <v>0</v>
      </c>
      <c r="K58" s="117">
        <f>+'[1]1 Y 2 TRIMESTRE'!AM58</f>
        <v>0</v>
      </c>
      <c r="L58" s="117">
        <f t="shared" ref="L58:L63" si="13">+K58*H58</f>
        <v>0</v>
      </c>
      <c r="M58" s="132" t="e">
        <f t="shared" si="0"/>
        <v>#DIV/0!</v>
      </c>
    </row>
    <row r="59" spans="1:13" ht="30" customHeight="1" x14ac:dyDescent="0.25">
      <c r="A59" s="116" t="s">
        <v>2</v>
      </c>
      <c r="B59" s="117">
        <v>0</v>
      </c>
      <c r="C59" s="117">
        <v>0</v>
      </c>
      <c r="D59" s="117">
        <f t="shared" si="11"/>
        <v>0</v>
      </c>
      <c r="E59" s="116" t="s">
        <v>153</v>
      </c>
      <c r="F59" s="120" t="s">
        <v>57</v>
      </c>
      <c r="G59" s="120"/>
      <c r="H59" s="117">
        <f t="shared" si="12"/>
        <v>0</v>
      </c>
      <c r="I59" s="117">
        <f>+'[1]1 Y 2 TRIMESTRE'!AG59</f>
        <v>0</v>
      </c>
      <c r="J59" s="117">
        <v>0</v>
      </c>
      <c r="K59" s="117">
        <f>+'[1]1 Y 2 TRIMESTRE'!AM59</f>
        <v>0</v>
      </c>
      <c r="L59" s="117">
        <f t="shared" si="13"/>
        <v>0</v>
      </c>
      <c r="M59" s="132" t="e">
        <f t="shared" si="0"/>
        <v>#DIV/0!</v>
      </c>
    </row>
    <row r="60" spans="1:13" ht="30" customHeight="1" x14ac:dyDescent="0.25">
      <c r="A60" s="116" t="s">
        <v>2</v>
      </c>
      <c r="B60" s="117">
        <v>0</v>
      </c>
      <c r="C60" s="117">
        <v>0</v>
      </c>
      <c r="D60" s="117">
        <f t="shared" si="11"/>
        <v>0</v>
      </c>
      <c r="E60" s="116" t="s">
        <v>154</v>
      </c>
      <c r="F60" s="120" t="s">
        <v>55</v>
      </c>
      <c r="G60" s="120"/>
      <c r="H60" s="117">
        <f t="shared" si="12"/>
        <v>0</v>
      </c>
      <c r="I60" s="117">
        <f>+'[1]1 Y 2 TRIMESTRE'!AG60</f>
        <v>0</v>
      </c>
      <c r="J60" s="117">
        <f>+H60*I60</f>
        <v>0</v>
      </c>
      <c r="K60" s="117">
        <f>+'[1]1 Y 2 TRIMESTRE'!AM60</f>
        <v>0</v>
      </c>
      <c r="L60" s="117">
        <f t="shared" si="13"/>
        <v>0</v>
      </c>
      <c r="M60" s="132" t="e">
        <f t="shared" si="0"/>
        <v>#DIV/0!</v>
      </c>
    </row>
    <row r="61" spans="1:13" ht="30" customHeight="1" x14ac:dyDescent="0.25">
      <c r="A61" s="108" t="s">
        <v>2</v>
      </c>
      <c r="B61" s="109">
        <f>+$B$57/1</f>
        <v>3.3333333333333333E-2</v>
      </c>
      <c r="C61" s="109">
        <v>3.3333333333333298E-2</v>
      </c>
      <c r="D61" s="109">
        <f t="shared" si="11"/>
        <v>0</v>
      </c>
      <c r="E61" s="108" t="s">
        <v>155</v>
      </c>
      <c r="F61" s="119" t="s">
        <v>58</v>
      </c>
      <c r="G61" s="104"/>
      <c r="H61" s="109">
        <f t="shared" si="12"/>
        <v>3.3333333333333298E-2</v>
      </c>
      <c r="I61" s="109">
        <f>+'[1]1 Y 2 TRIMESTRE'!AG61</f>
        <v>1</v>
      </c>
      <c r="J61" s="109">
        <f>+H61*I61</f>
        <v>3.3333333333333298E-2</v>
      </c>
      <c r="K61" s="109">
        <f>+'[1]1 Y 2 TRIMESTRE'!AM61</f>
        <v>1</v>
      </c>
      <c r="L61" s="109">
        <f t="shared" si="13"/>
        <v>3.3333333333333298E-2</v>
      </c>
      <c r="M61" s="132">
        <f t="shared" si="0"/>
        <v>1</v>
      </c>
    </row>
    <row r="62" spans="1:13" ht="30" customHeight="1" x14ac:dyDescent="0.25">
      <c r="A62" s="116" t="s">
        <v>2</v>
      </c>
      <c r="B62" s="117">
        <v>0</v>
      </c>
      <c r="C62" s="117">
        <v>0</v>
      </c>
      <c r="D62" s="117">
        <f t="shared" si="11"/>
        <v>0</v>
      </c>
      <c r="E62" s="116" t="s">
        <v>156</v>
      </c>
      <c r="F62" s="120" t="s">
        <v>59</v>
      </c>
      <c r="G62" s="120"/>
      <c r="H62" s="117">
        <f t="shared" si="12"/>
        <v>0</v>
      </c>
      <c r="I62" s="117">
        <f>+'[1]1 Y 2 TRIMESTRE'!AG62</f>
        <v>0</v>
      </c>
      <c r="J62" s="117">
        <f>+H62*I62</f>
        <v>0</v>
      </c>
      <c r="K62" s="117">
        <f>+'[1]1 Y 2 TRIMESTRE'!AM62</f>
        <v>0</v>
      </c>
      <c r="L62" s="117">
        <f t="shared" si="13"/>
        <v>0</v>
      </c>
      <c r="M62" s="132" t="e">
        <f t="shared" si="0"/>
        <v>#DIV/0!</v>
      </c>
    </row>
    <row r="63" spans="1:13" ht="30" customHeight="1" x14ac:dyDescent="0.25">
      <c r="A63" s="116" t="s">
        <v>2</v>
      </c>
      <c r="B63" s="117">
        <v>0</v>
      </c>
      <c r="C63" s="117">
        <v>0</v>
      </c>
      <c r="D63" s="117">
        <f t="shared" si="11"/>
        <v>0</v>
      </c>
      <c r="E63" s="116" t="s">
        <v>157</v>
      </c>
      <c r="F63" s="120" t="s">
        <v>60</v>
      </c>
      <c r="G63" s="120"/>
      <c r="H63" s="117">
        <f t="shared" si="12"/>
        <v>0</v>
      </c>
      <c r="I63" s="117">
        <f>+'[1]1 Y 2 TRIMESTRE'!AG63</f>
        <v>0</v>
      </c>
      <c r="J63" s="117">
        <f>+H63*I63</f>
        <v>0</v>
      </c>
      <c r="K63" s="117">
        <f>+'[1]1 Y 2 TRIMESTRE'!AM63</f>
        <v>0</v>
      </c>
      <c r="L63" s="117">
        <f t="shared" si="13"/>
        <v>0</v>
      </c>
      <c r="M63" s="132" t="e">
        <f t="shared" si="0"/>
        <v>#DIV/0!</v>
      </c>
    </row>
    <row r="64" spans="1:13" ht="30" customHeight="1" x14ac:dyDescent="0.25">
      <c r="A64" s="105" t="s">
        <v>1</v>
      </c>
      <c r="B64" s="106">
        <f>+$B$50/6</f>
        <v>3.3333333333333333E-2</v>
      </c>
      <c r="C64" s="106">
        <f>SUM(C65:C71)</f>
        <v>3.3333333333333333E-2</v>
      </c>
      <c r="D64" s="106">
        <f t="shared" si="11"/>
        <v>0</v>
      </c>
      <c r="E64" s="105" t="s">
        <v>158</v>
      </c>
      <c r="F64" s="114" t="s">
        <v>61</v>
      </c>
      <c r="G64" s="113"/>
      <c r="H64" s="106">
        <f>SUM(H65:H71)</f>
        <v>3.3333333333333333E-2</v>
      </c>
      <c r="I64" s="106">
        <f>+J64/H64</f>
        <v>0.5</v>
      </c>
      <c r="J64" s="106">
        <f>SUM(J65:J71)</f>
        <v>1.6666666666666666E-2</v>
      </c>
      <c r="K64" s="106">
        <f>+L64/H64</f>
        <v>0.5</v>
      </c>
      <c r="L64" s="106">
        <f>SUM(L65:L71)</f>
        <v>1.6666666666666666E-2</v>
      </c>
      <c r="M64" s="132">
        <f t="shared" si="0"/>
        <v>1</v>
      </c>
    </row>
    <row r="65" spans="1:13" ht="30" customHeight="1" x14ac:dyDescent="0.25">
      <c r="A65" s="108" t="s">
        <v>2</v>
      </c>
      <c r="B65" s="109">
        <f>+$B$64/1</f>
        <v>3.3333333333333333E-2</v>
      </c>
      <c r="C65" s="109">
        <v>3.3333333333333333E-2</v>
      </c>
      <c r="D65" s="109">
        <f t="shared" si="11"/>
        <v>0</v>
      </c>
      <c r="E65" s="108" t="s">
        <v>159</v>
      </c>
      <c r="F65" s="119" t="s">
        <v>62</v>
      </c>
      <c r="G65" s="104"/>
      <c r="H65" s="109">
        <f t="shared" ref="H65:H71" si="14">+C65</f>
        <v>3.3333333333333333E-2</v>
      </c>
      <c r="I65" s="109">
        <f>+'[1]1 Y 2 TRIMESTRE'!AG64</f>
        <v>0.5</v>
      </c>
      <c r="J65" s="109">
        <f t="shared" ref="J65:J71" si="15">+H65*I65</f>
        <v>1.6666666666666666E-2</v>
      </c>
      <c r="K65" s="109">
        <f>+'[1]1 Y 2 TRIMESTRE'!AM64</f>
        <v>0.5</v>
      </c>
      <c r="L65" s="109">
        <f t="shared" ref="L65:L71" si="16">+K65*H65</f>
        <v>1.6666666666666666E-2</v>
      </c>
      <c r="M65" s="132">
        <f t="shared" si="0"/>
        <v>1</v>
      </c>
    </row>
    <row r="66" spans="1:13" ht="30" customHeight="1" x14ac:dyDescent="0.25">
      <c r="A66" s="116" t="s">
        <v>2</v>
      </c>
      <c r="B66" s="117">
        <v>0</v>
      </c>
      <c r="C66" s="117">
        <v>0</v>
      </c>
      <c r="D66" s="117">
        <f t="shared" si="11"/>
        <v>0</v>
      </c>
      <c r="E66" s="116" t="s">
        <v>162</v>
      </c>
      <c r="F66" s="120" t="s">
        <v>63</v>
      </c>
      <c r="G66" s="120"/>
      <c r="H66" s="117">
        <f t="shared" si="14"/>
        <v>0</v>
      </c>
      <c r="I66" s="117">
        <f>+'[1]1 Y 2 TRIMESTRE'!AG65</f>
        <v>0</v>
      </c>
      <c r="J66" s="117">
        <f t="shared" si="15"/>
        <v>0</v>
      </c>
      <c r="K66" s="117">
        <f>+'[1]1 Y 2 TRIMESTRE'!AM65</f>
        <v>0</v>
      </c>
      <c r="L66" s="117">
        <f t="shared" si="16"/>
        <v>0</v>
      </c>
      <c r="M66" s="132" t="e">
        <f t="shared" si="0"/>
        <v>#DIV/0!</v>
      </c>
    </row>
    <row r="67" spans="1:13" ht="30" customHeight="1" x14ac:dyDescent="0.25">
      <c r="A67" s="116" t="s">
        <v>2</v>
      </c>
      <c r="B67" s="117">
        <v>0</v>
      </c>
      <c r="C67" s="117">
        <v>0</v>
      </c>
      <c r="D67" s="117">
        <f t="shared" si="11"/>
        <v>0</v>
      </c>
      <c r="E67" s="116" t="s">
        <v>163</v>
      </c>
      <c r="F67" s="120" t="s">
        <v>64</v>
      </c>
      <c r="G67" s="120"/>
      <c r="H67" s="117">
        <f t="shared" si="14"/>
        <v>0</v>
      </c>
      <c r="I67" s="117">
        <f>+'[1]1 Y 2 TRIMESTRE'!AG66</f>
        <v>0</v>
      </c>
      <c r="J67" s="117">
        <f t="shared" si="15"/>
        <v>0</v>
      </c>
      <c r="K67" s="117">
        <f>+'[1]1 Y 2 TRIMESTRE'!AM66</f>
        <v>0</v>
      </c>
      <c r="L67" s="117">
        <f t="shared" si="16"/>
        <v>0</v>
      </c>
      <c r="M67" s="132" t="e">
        <f t="shared" si="0"/>
        <v>#DIV/0!</v>
      </c>
    </row>
    <row r="68" spans="1:13" ht="30" customHeight="1" x14ac:dyDescent="0.25">
      <c r="A68" s="116" t="s">
        <v>2</v>
      </c>
      <c r="B68" s="117">
        <v>0</v>
      </c>
      <c r="C68" s="117">
        <v>0</v>
      </c>
      <c r="D68" s="117">
        <f t="shared" si="11"/>
        <v>0</v>
      </c>
      <c r="E68" s="116" t="s">
        <v>164</v>
      </c>
      <c r="F68" s="120" t="s">
        <v>65</v>
      </c>
      <c r="G68" s="120"/>
      <c r="H68" s="117">
        <f t="shared" si="14"/>
        <v>0</v>
      </c>
      <c r="I68" s="117">
        <f>+'[1]1 Y 2 TRIMESTRE'!AG67</f>
        <v>0</v>
      </c>
      <c r="J68" s="117">
        <f t="shared" si="15"/>
        <v>0</v>
      </c>
      <c r="K68" s="117">
        <f>+'[1]1 Y 2 TRIMESTRE'!AM67</f>
        <v>0</v>
      </c>
      <c r="L68" s="117">
        <f t="shared" si="16"/>
        <v>0</v>
      </c>
      <c r="M68" s="132" t="e">
        <f t="shared" ref="M68:M94" si="17">+L68/J68</f>
        <v>#DIV/0!</v>
      </c>
    </row>
    <row r="69" spans="1:13" ht="30" customHeight="1" x14ac:dyDescent="0.25">
      <c r="A69" s="116" t="s">
        <v>2</v>
      </c>
      <c r="B69" s="117">
        <v>0</v>
      </c>
      <c r="C69" s="117">
        <v>0</v>
      </c>
      <c r="D69" s="117">
        <f t="shared" si="11"/>
        <v>0</v>
      </c>
      <c r="E69" s="116" t="s">
        <v>165</v>
      </c>
      <c r="F69" s="120" t="s">
        <v>66</v>
      </c>
      <c r="G69" s="120"/>
      <c r="H69" s="117">
        <f t="shared" si="14"/>
        <v>0</v>
      </c>
      <c r="I69" s="117">
        <f>+'[1]1 Y 2 TRIMESTRE'!AG68</f>
        <v>0</v>
      </c>
      <c r="J69" s="117">
        <f t="shared" si="15"/>
        <v>0</v>
      </c>
      <c r="K69" s="117">
        <f>+'[1]1 Y 2 TRIMESTRE'!AM68</f>
        <v>0</v>
      </c>
      <c r="L69" s="117">
        <f t="shared" si="16"/>
        <v>0</v>
      </c>
      <c r="M69" s="132" t="e">
        <f t="shared" si="17"/>
        <v>#DIV/0!</v>
      </c>
    </row>
    <row r="70" spans="1:13" ht="30" customHeight="1" x14ac:dyDescent="0.25">
      <c r="A70" s="116" t="s">
        <v>2</v>
      </c>
      <c r="B70" s="117">
        <v>0</v>
      </c>
      <c r="C70" s="117">
        <v>0</v>
      </c>
      <c r="D70" s="117">
        <f t="shared" si="11"/>
        <v>0</v>
      </c>
      <c r="E70" s="116" t="s">
        <v>166</v>
      </c>
      <c r="F70" s="120" t="s">
        <v>67</v>
      </c>
      <c r="G70" s="120"/>
      <c r="H70" s="117">
        <f t="shared" si="14"/>
        <v>0</v>
      </c>
      <c r="I70" s="117">
        <f>+'[1]1 Y 2 TRIMESTRE'!AG69</f>
        <v>0</v>
      </c>
      <c r="J70" s="117">
        <f t="shared" si="15"/>
        <v>0</v>
      </c>
      <c r="K70" s="117">
        <f>+'[1]1 Y 2 TRIMESTRE'!AM69</f>
        <v>0</v>
      </c>
      <c r="L70" s="117">
        <f t="shared" si="16"/>
        <v>0</v>
      </c>
      <c r="M70" s="132" t="e">
        <f t="shared" si="17"/>
        <v>#DIV/0!</v>
      </c>
    </row>
    <row r="71" spans="1:13" ht="30" customHeight="1" x14ac:dyDescent="0.25">
      <c r="A71" s="116" t="s">
        <v>2</v>
      </c>
      <c r="B71" s="117">
        <v>0</v>
      </c>
      <c r="C71" s="117">
        <v>0</v>
      </c>
      <c r="D71" s="117">
        <f t="shared" si="11"/>
        <v>0</v>
      </c>
      <c r="E71" s="116" t="s">
        <v>167</v>
      </c>
      <c r="F71" s="120" t="s">
        <v>68</v>
      </c>
      <c r="G71" s="120"/>
      <c r="H71" s="117">
        <f t="shared" si="14"/>
        <v>0</v>
      </c>
      <c r="I71" s="117">
        <f>+'[1]1 Y 2 TRIMESTRE'!AG70</f>
        <v>0</v>
      </c>
      <c r="J71" s="117">
        <f t="shared" si="15"/>
        <v>0</v>
      </c>
      <c r="K71" s="117">
        <f>+'[1]1 Y 2 TRIMESTRE'!AM70</f>
        <v>0</v>
      </c>
      <c r="L71" s="117">
        <f t="shared" si="16"/>
        <v>0</v>
      </c>
      <c r="M71" s="132" t="e">
        <f t="shared" si="17"/>
        <v>#DIV/0!</v>
      </c>
    </row>
    <row r="72" spans="1:13" ht="30" customHeight="1" x14ac:dyDescent="0.25">
      <c r="A72" s="105" t="s">
        <v>1</v>
      </c>
      <c r="B72" s="106">
        <f>+$B$50/6</f>
        <v>3.3333333333333333E-2</v>
      </c>
      <c r="C72" s="106">
        <f>SUM(C73:C76)</f>
        <v>3.3333333333333333E-2</v>
      </c>
      <c r="D72" s="106">
        <f t="shared" si="11"/>
        <v>0</v>
      </c>
      <c r="E72" s="105" t="s">
        <v>160</v>
      </c>
      <c r="F72" s="114" t="s">
        <v>69</v>
      </c>
      <c r="G72" s="113"/>
      <c r="H72" s="106">
        <f>SUM(H73:H76)</f>
        <v>3.3333333333333333E-2</v>
      </c>
      <c r="I72" s="106">
        <f>+J72/H72</f>
        <v>0.5</v>
      </c>
      <c r="J72" s="106">
        <f>SUM(J73:J76)</f>
        <v>1.6666666666666666E-2</v>
      </c>
      <c r="K72" s="106">
        <f>+L72/H72</f>
        <v>0.5</v>
      </c>
      <c r="L72" s="106">
        <f>SUM(L73:L76)</f>
        <v>1.6666666666666666E-2</v>
      </c>
      <c r="M72" s="132">
        <f t="shared" si="17"/>
        <v>1</v>
      </c>
    </row>
    <row r="73" spans="1:13" ht="30" customHeight="1" x14ac:dyDescent="0.25">
      <c r="A73" s="108" t="s">
        <v>2</v>
      </c>
      <c r="B73" s="109">
        <f>+$B$72/3</f>
        <v>1.1111111111111112E-2</v>
      </c>
      <c r="C73" s="109">
        <v>1.1111111111111112E-2</v>
      </c>
      <c r="D73" s="109">
        <f t="shared" si="11"/>
        <v>0</v>
      </c>
      <c r="E73" s="108" t="s">
        <v>161</v>
      </c>
      <c r="F73" s="119" t="s">
        <v>70</v>
      </c>
      <c r="G73" s="104"/>
      <c r="H73" s="109">
        <f>+C73</f>
        <v>1.1111111111111112E-2</v>
      </c>
      <c r="I73" s="109">
        <f>+'[1]1 Y 2 TRIMESTRE'!AG71</f>
        <v>1</v>
      </c>
      <c r="J73" s="109">
        <f>+H73*I73</f>
        <v>1.1111111111111112E-2</v>
      </c>
      <c r="K73" s="109">
        <f>+'[1]1 Y 2 TRIMESTRE'!AM71</f>
        <v>1</v>
      </c>
      <c r="L73" s="109">
        <f>+K73*H73</f>
        <v>1.1111111111111112E-2</v>
      </c>
      <c r="M73" s="132">
        <f t="shared" si="17"/>
        <v>1</v>
      </c>
    </row>
    <row r="74" spans="1:13" ht="30" customHeight="1" x14ac:dyDescent="0.25">
      <c r="A74" s="108" t="s">
        <v>2</v>
      </c>
      <c r="B74" s="109">
        <f>+$B$72/3</f>
        <v>1.1111111111111112E-2</v>
      </c>
      <c r="C74" s="109">
        <v>1.1111111111111112E-2</v>
      </c>
      <c r="D74" s="109">
        <f t="shared" si="11"/>
        <v>0</v>
      </c>
      <c r="E74" s="108" t="s">
        <v>187</v>
      </c>
      <c r="F74" s="119" t="s">
        <v>71</v>
      </c>
      <c r="G74" s="104"/>
      <c r="H74" s="109">
        <f>+C74</f>
        <v>1.1111111111111112E-2</v>
      </c>
      <c r="I74" s="109">
        <f>+'[1]1 Y 2 TRIMESTRE'!AG72</f>
        <v>0.5</v>
      </c>
      <c r="J74" s="109">
        <f>+H74*I74</f>
        <v>5.5555555555555558E-3</v>
      </c>
      <c r="K74" s="109">
        <f>+'[1]1 Y 2 TRIMESTRE'!AM72</f>
        <v>0.5</v>
      </c>
      <c r="L74" s="109">
        <f>+K74*H74</f>
        <v>5.5555555555555558E-3</v>
      </c>
      <c r="M74" s="132">
        <f t="shared" si="17"/>
        <v>1</v>
      </c>
    </row>
    <row r="75" spans="1:13" ht="30" customHeight="1" x14ac:dyDescent="0.25">
      <c r="A75" s="108" t="s">
        <v>2</v>
      </c>
      <c r="B75" s="109">
        <f>+$B$72/3</f>
        <v>1.1111111111111112E-2</v>
      </c>
      <c r="C75" s="109">
        <v>1.1111111111111112E-2</v>
      </c>
      <c r="D75" s="109">
        <f t="shared" si="11"/>
        <v>0</v>
      </c>
      <c r="E75" s="108" t="s">
        <v>188</v>
      </c>
      <c r="F75" s="119" t="s">
        <v>72</v>
      </c>
      <c r="G75" s="104"/>
      <c r="H75" s="109">
        <f>+C75</f>
        <v>1.1111111111111112E-2</v>
      </c>
      <c r="I75" s="109">
        <f>+'[1]1 Y 2 TRIMESTRE'!AG73</f>
        <v>0</v>
      </c>
      <c r="J75" s="109">
        <f>+H75*I75</f>
        <v>0</v>
      </c>
      <c r="K75" s="109">
        <f>+'[1]1 Y 2 TRIMESTRE'!AM73</f>
        <v>0</v>
      </c>
      <c r="L75" s="109">
        <f>+K75*H75</f>
        <v>0</v>
      </c>
      <c r="M75" s="132" t="e">
        <f t="shared" si="17"/>
        <v>#DIV/0!</v>
      </c>
    </row>
    <row r="76" spans="1:13" ht="30" customHeight="1" x14ac:dyDescent="0.25">
      <c r="A76" s="116" t="s">
        <v>2</v>
      </c>
      <c r="B76" s="117">
        <v>0</v>
      </c>
      <c r="C76" s="117">
        <v>0</v>
      </c>
      <c r="D76" s="117">
        <f t="shared" si="11"/>
        <v>0</v>
      </c>
      <c r="E76" s="116" t="s">
        <v>189</v>
      </c>
      <c r="F76" s="120" t="s">
        <v>73</v>
      </c>
      <c r="G76" s="120"/>
      <c r="H76" s="117">
        <f>+C76</f>
        <v>0</v>
      </c>
      <c r="I76" s="117">
        <f>+'[1]1 Y 2 TRIMESTRE'!AG75</f>
        <v>0</v>
      </c>
      <c r="J76" s="117">
        <f>+H76*I76</f>
        <v>0</v>
      </c>
      <c r="K76" s="117">
        <f>+'[1]1 Y 2 TRIMESTRE'!AM75</f>
        <v>0</v>
      </c>
      <c r="L76" s="117">
        <f>+K76*H76</f>
        <v>0</v>
      </c>
      <c r="M76" s="132" t="e">
        <f t="shared" si="17"/>
        <v>#DIV/0!</v>
      </c>
    </row>
    <row r="77" spans="1:13" ht="30" customHeight="1" x14ac:dyDescent="0.25">
      <c r="A77" s="105" t="s">
        <v>1</v>
      </c>
      <c r="B77" s="106">
        <f>+$B$50/6</f>
        <v>3.3333333333333333E-2</v>
      </c>
      <c r="C77" s="106">
        <f>SUM(C78:C85)</f>
        <v>3.3333333333333333E-2</v>
      </c>
      <c r="D77" s="106">
        <f t="shared" si="11"/>
        <v>0</v>
      </c>
      <c r="E77" s="105" t="s">
        <v>168</v>
      </c>
      <c r="F77" s="121" t="s">
        <v>74</v>
      </c>
      <c r="G77" s="122"/>
      <c r="H77" s="106">
        <f>SUM(H78:H85)</f>
        <v>3.3333333333333333E-2</v>
      </c>
      <c r="I77" s="106">
        <f>+J77/H77</f>
        <v>0.43624999999999997</v>
      </c>
      <c r="J77" s="106">
        <f>SUM(J78:J85)</f>
        <v>1.4541666666666666E-2</v>
      </c>
      <c r="K77" s="106">
        <f>+L77/H77</f>
        <v>0.43624999999999997</v>
      </c>
      <c r="L77" s="106">
        <f>SUM(L78:L85)</f>
        <v>1.4541666666666666E-2</v>
      </c>
      <c r="M77" s="132">
        <f t="shared" si="17"/>
        <v>1</v>
      </c>
    </row>
    <row r="78" spans="1:13" ht="30" customHeight="1" x14ac:dyDescent="0.25">
      <c r="A78" s="108" t="s">
        <v>2</v>
      </c>
      <c r="B78" s="109">
        <f t="shared" ref="B78:B85" si="18">+$B$77/8</f>
        <v>4.1666666666666666E-3</v>
      </c>
      <c r="C78" s="109">
        <v>4.1666666666666666E-3</v>
      </c>
      <c r="D78" s="109">
        <f t="shared" si="11"/>
        <v>0</v>
      </c>
      <c r="E78" s="108" t="s">
        <v>169</v>
      </c>
      <c r="F78" s="123" t="s">
        <v>75</v>
      </c>
      <c r="G78" s="124"/>
      <c r="H78" s="109">
        <f t="shared" ref="H78:H85" si="19">+C78</f>
        <v>4.1666666666666666E-3</v>
      </c>
      <c r="I78" s="109">
        <f>+'[1]1 Y 2 TRIMESTRE'!AG76</f>
        <v>1</v>
      </c>
      <c r="J78" s="109">
        <f t="shared" ref="J78:J85" si="20">+H78*I78</f>
        <v>4.1666666666666666E-3</v>
      </c>
      <c r="K78" s="109">
        <f>+'[1]1 Y 2 TRIMESTRE'!AM76</f>
        <v>1</v>
      </c>
      <c r="L78" s="109">
        <f t="shared" ref="L78:L85" si="21">+K78*H78</f>
        <v>4.1666666666666666E-3</v>
      </c>
      <c r="M78" s="132">
        <f t="shared" si="17"/>
        <v>1</v>
      </c>
    </row>
    <row r="79" spans="1:13" ht="30" customHeight="1" x14ac:dyDescent="0.25">
      <c r="A79" s="108" t="s">
        <v>2</v>
      </c>
      <c r="B79" s="109">
        <f t="shared" si="18"/>
        <v>4.1666666666666666E-3</v>
      </c>
      <c r="C79" s="109">
        <v>4.1666666666666666E-3</v>
      </c>
      <c r="D79" s="109">
        <f t="shared" si="11"/>
        <v>0</v>
      </c>
      <c r="E79" s="108" t="s">
        <v>170</v>
      </c>
      <c r="F79" s="123" t="s">
        <v>76</v>
      </c>
      <c r="G79" s="124"/>
      <c r="H79" s="109">
        <f t="shared" si="19"/>
        <v>4.1666666666666666E-3</v>
      </c>
      <c r="I79" s="109">
        <f>+'[1]1 Y 2 TRIMESTRE'!AG77</f>
        <v>0.33</v>
      </c>
      <c r="J79" s="109">
        <f t="shared" si="20"/>
        <v>1.3750000000000001E-3</v>
      </c>
      <c r="K79" s="109">
        <f>+'[1]1 Y 2 TRIMESTRE'!AM77</f>
        <v>0.33</v>
      </c>
      <c r="L79" s="109">
        <f t="shared" si="21"/>
        <v>1.3750000000000001E-3</v>
      </c>
      <c r="M79" s="132">
        <f t="shared" si="17"/>
        <v>1</v>
      </c>
    </row>
    <row r="80" spans="1:13" ht="30" customHeight="1" x14ac:dyDescent="0.25">
      <c r="A80" s="108" t="s">
        <v>2</v>
      </c>
      <c r="B80" s="109">
        <f t="shared" si="18"/>
        <v>4.1666666666666666E-3</v>
      </c>
      <c r="C80" s="109">
        <v>4.1666666666666666E-3</v>
      </c>
      <c r="D80" s="109">
        <f t="shared" si="11"/>
        <v>0</v>
      </c>
      <c r="E80" s="108" t="s">
        <v>171</v>
      </c>
      <c r="F80" s="123" t="s">
        <v>77</v>
      </c>
      <c r="G80" s="124"/>
      <c r="H80" s="109">
        <f t="shared" si="19"/>
        <v>4.1666666666666666E-3</v>
      </c>
      <c r="I80" s="109">
        <f>+'[1]1 Y 2 TRIMESTRE'!AG78</f>
        <v>0.33</v>
      </c>
      <c r="J80" s="109">
        <f t="shared" si="20"/>
        <v>1.3750000000000001E-3</v>
      </c>
      <c r="K80" s="109">
        <f>+'[1]1 Y 2 TRIMESTRE'!AM78</f>
        <v>0.33</v>
      </c>
      <c r="L80" s="109">
        <f t="shared" si="21"/>
        <v>1.3750000000000001E-3</v>
      </c>
      <c r="M80" s="132">
        <f t="shared" si="17"/>
        <v>1</v>
      </c>
    </row>
    <row r="81" spans="1:13" ht="30" customHeight="1" x14ac:dyDescent="0.25">
      <c r="A81" s="108" t="s">
        <v>2</v>
      </c>
      <c r="B81" s="109">
        <f t="shared" si="18"/>
        <v>4.1666666666666666E-3</v>
      </c>
      <c r="C81" s="109">
        <v>4.1666666666666666E-3</v>
      </c>
      <c r="D81" s="109">
        <f t="shared" si="11"/>
        <v>0</v>
      </c>
      <c r="E81" s="108" t="s">
        <v>172</v>
      </c>
      <c r="F81" s="123" t="s">
        <v>78</v>
      </c>
      <c r="G81" s="124"/>
      <c r="H81" s="109">
        <f t="shared" si="19"/>
        <v>4.1666666666666666E-3</v>
      </c>
      <c r="I81" s="109">
        <f>+'[1]1 Y 2 TRIMESTRE'!AG79</f>
        <v>0.5</v>
      </c>
      <c r="J81" s="109">
        <f t="shared" si="20"/>
        <v>2.0833333333333333E-3</v>
      </c>
      <c r="K81" s="109">
        <f>+'[1]1 Y 2 TRIMESTRE'!AM79</f>
        <v>0.5</v>
      </c>
      <c r="L81" s="109">
        <f t="shared" si="21"/>
        <v>2.0833333333333333E-3</v>
      </c>
      <c r="M81" s="132">
        <f t="shared" si="17"/>
        <v>1</v>
      </c>
    </row>
    <row r="82" spans="1:13" ht="30" customHeight="1" x14ac:dyDescent="0.25">
      <c r="A82" s="108" t="s">
        <v>2</v>
      </c>
      <c r="B82" s="109">
        <f t="shared" si="18"/>
        <v>4.1666666666666666E-3</v>
      </c>
      <c r="C82" s="109">
        <v>4.1666666666666666E-3</v>
      </c>
      <c r="D82" s="109">
        <f t="shared" si="11"/>
        <v>0</v>
      </c>
      <c r="E82" s="108" t="s">
        <v>173</v>
      </c>
      <c r="F82" s="123" t="s">
        <v>79</v>
      </c>
      <c r="G82" s="124"/>
      <c r="H82" s="109">
        <f t="shared" si="19"/>
        <v>4.1666666666666666E-3</v>
      </c>
      <c r="I82" s="109">
        <f>+'[1]1 Y 2 TRIMESTRE'!AG80</f>
        <v>0.33</v>
      </c>
      <c r="J82" s="109">
        <f t="shared" si="20"/>
        <v>1.3750000000000001E-3</v>
      </c>
      <c r="K82" s="109">
        <f>+'[1]1 Y 2 TRIMESTRE'!AM80</f>
        <v>0.33</v>
      </c>
      <c r="L82" s="109">
        <f t="shared" si="21"/>
        <v>1.3750000000000001E-3</v>
      </c>
      <c r="M82" s="132">
        <f t="shared" si="17"/>
        <v>1</v>
      </c>
    </row>
    <row r="83" spans="1:13" ht="30" customHeight="1" x14ac:dyDescent="0.25">
      <c r="A83" s="108" t="s">
        <v>2</v>
      </c>
      <c r="B83" s="109">
        <f t="shared" si="18"/>
        <v>4.1666666666666666E-3</v>
      </c>
      <c r="C83" s="109">
        <v>4.1666666666666666E-3</v>
      </c>
      <c r="D83" s="109">
        <f t="shared" si="11"/>
        <v>0</v>
      </c>
      <c r="E83" s="108" t="s">
        <v>174</v>
      </c>
      <c r="F83" s="123" t="s">
        <v>80</v>
      </c>
      <c r="G83" s="124"/>
      <c r="H83" s="109">
        <f t="shared" si="19"/>
        <v>4.1666666666666666E-3</v>
      </c>
      <c r="I83" s="109">
        <f>+'[1]1 Y 2 TRIMESTRE'!AG81</f>
        <v>0.5</v>
      </c>
      <c r="J83" s="109">
        <f t="shared" si="20"/>
        <v>2.0833333333333333E-3</v>
      </c>
      <c r="K83" s="109">
        <f>+'[1]1 Y 2 TRIMESTRE'!AM81</f>
        <v>0.5</v>
      </c>
      <c r="L83" s="109">
        <f t="shared" si="21"/>
        <v>2.0833333333333333E-3</v>
      </c>
      <c r="M83" s="132">
        <f t="shared" si="17"/>
        <v>1</v>
      </c>
    </row>
    <row r="84" spans="1:13" ht="30" customHeight="1" x14ac:dyDescent="0.25">
      <c r="A84" s="108" t="s">
        <v>2</v>
      </c>
      <c r="B84" s="109">
        <f t="shared" si="18"/>
        <v>4.1666666666666666E-3</v>
      </c>
      <c r="C84" s="109">
        <v>4.1666666666666666E-3</v>
      </c>
      <c r="D84" s="109">
        <f t="shared" si="11"/>
        <v>0</v>
      </c>
      <c r="E84" s="108" t="s">
        <v>175</v>
      </c>
      <c r="F84" s="123" t="s">
        <v>81</v>
      </c>
      <c r="G84" s="124"/>
      <c r="H84" s="109">
        <f t="shared" si="19"/>
        <v>4.1666666666666666E-3</v>
      </c>
      <c r="I84" s="109">
        <f>+'[1]1 Y 2 TRIMESTRE'!AG82</f>
        <v>0</v>
      </c>
      <c r="J84" s="109">
        <f t="shared" si="20"/>
        <v>0</v>
      </c>
      <c r="K84" s="109">
        <f>+'[1]1 Y 2 TRIMESTRE'!AM82</f>
        <v>0</v>
      </c>
      <c r="L84" s="109">
        <f t="shared" si="21"/>
        <v>0</v>
      </c>
      <c r="M84" s="132" t="e">
        <f t="shared" si="17"/>
        <v>#DIV/0!</v>
      </c>
    </row>
    <row r="85" spans="1:13" ht="30" customHeight="1" x14ac:dyDescent="0.25">
      <c r="A85" s="108" t="s">
        <v>2</v>
      </c>
      <c r="B85" s="109">
        <f t="shared" si="18"/>
        <v>4.1666666666666666E-3</v>
      </c>
      <c r="C85" s="109">
        <v>4.1666666666666666E-3</v>
      </c>
      <c r="D85" s="109">
        <f t="shared" si="11"/>
        <v>0</v>
      </c>
      <c r="E85" s="108" t="s">
        <v>176</v>
      </c>
      <c r="F85" s="123" t="s">
        <v>82</v>
      </c>
      <c r="G85" s="124"/>
      <c r="H85" s="109">
        <f t="shared" si="19"/>
        <v>4.1666666666666666E-3</v>
      </c>
      <c r="I85" s="109">
        <f>+'[1]1 Y 2 TRIMESTRE'!AG83</f>
        <v>0.5</v>
      </c>
      <c r="J85" s="109">
        <f t="shared" si="20"/>
        <v>2.0833333333333333E-3</v>
      </c>
      <c r="K85" s="109">
        <f>+'[1]1 Y 2 TRIMESTRE'!AM83</f>
        <v>0.5</v>
      </c>
      <c r="L85" s="109">
        <f t="shared" si="21"/>
        <v>2.0833333333333333E-3</v>
      </c>
      <c r="M85" s="132">
        <f t="shared" si="17"/>
        <v>1</v>
      </c>
    </row>
    <row r="86" spans="1:13" ht="30" customHeight="1" x14ac:dyDescent="0.25">
      <c r="A86" s="101" t="s">
        <v>97</v>
      </c>
      <c r="B86" s="102">
        <f>+$B$2/5</f>
        <v>0.2</v>
      </c>
      <c r="C86" s="102">
        <f>+C87+C89+C91+C93</f>
        <v>0.2</v>
      </c>
      <c r="D86" s="102">
        <f>+B86-C86</f>
        <v>0</v>
      </c>
      <c r="E86" s="101" t="s">
        <v>637</v>
      </c>
      <c r="F86" s="125" t="s">
        <v>83</v>
      </c>
      <c r="G86" s="122"/>
      <c r="H86" s="102">
        <f>+H87+H89+H91+H93</f>
        <v>0.2</v>
      </c>
      <c r="I86" s="102">
        <f>+J86/H86</f>
        <v>0.58749999999999991</v>
      </c>
      <c r="J86" s="102">
        <f>+J87+J89+J91+J93</f>
        <v>0.11749999999999999</v>
      </c>
      <c r="K86" s="102">
        <f>+L86/H86</f>
        <v>0.41249999999999998</v>
      </c>
      <c r="L86" s="102">
        <f>+L87+L89+L91+L93</f>
        <v>8.2500000000000004E-2</v>
      </c>
      <c r="M86" s="133">
        <f t="shared" si="17"/>
        <v>0.70212765957446821</v>
      </c>
    </row>
    <row r="87" spans="1:13" ht="30" customHeight="1" x14ac:dyDescent="0.25">
      <c r="A87" s="105" t="s">
        <v>1</v>
      </c>
      <c r="B87" s="106">
        <f>+$B$86/4</f>
        <v>0.05</v>
      </c>
      <c r="C87" s="106">
        <f>+C88</f>
        <v>0.05</v>
      </c>
      <c r="D87" s="106">
        <f t="shared" ref="D87:D94" si="22">+C87-B87</f>
        <v>0</v>
      </c>
      <c r="E87" s="105" t="s">
        <v>177</v>
      </c>
      <c r="F87" s="126" t="s">
        <v>84</v>
      </c>
      <c r="G87" s="124"/>
      <c r="H87" s="106">
        <f>+H88</f>
        <v>0.05</v>
      </c>
      <c r="I87" s="106">
        <f>+J87/H87</f>
        <v>0.5</v>
      </c>
      <c r="J87" s="106">
        <f>+J88</f>
        <v>2.5000000000000001E-2</v>
      </c>
      <c r="K87" s="106">
        <f>+L87/H87</f>
        <v>0.5</v>
      </c>
      <c r="L87" s="106">
        <f>+L88</f>
        <v>2.5000000000000001E-2</v>
      </c>
      <c r="M87" s="132">
        <f t="shared" si="17"/>
        <v>1</v>
      </c>
    </row>
    <row r="88" spans="1:13" ht="30" customHeight="1" x14ac:dyDescent="0.25">
      <c r="A88" s="108" t="s">
        <v>2</v>
      </c>
      <c r="B88" s="109">
        <f>+B87/1</f>
        <v>0.05</v>
      </c>
      <c r="C88" s="109">
        <v>0.05</v>
      </c>
      <c r="D88" s="109">
        <f t="shared" si="22"/>
        <v>0</v>
      </c>
      <c r="E88" s="108" t="s">
        <v>178</v>
      </c>
      <c r="F88" s="115" t="s">
        <v>93</v>
      </c>
      <c r="G88" s="113"/>
      <c r="H88" s="109">
        <f>+C88</f>
        <v>0.05</v>
      </c>
      <c r="I88" s="109">
        <f>+'[1]1 Y 2 TRIMESTRE'!AG84</f>
        <v>0.5</v>
      </c>
      <c r="J88" s="109">
        <f>+H88*I88</f>
        <v>2.5000000000000001E-2</v>
      </c>
      <c r="K88" s="109">
        <f>+'[1]1 Y 2 TRIMESTRE'!AM84</f>
        <v>0.5</v>
      </c>
      <c r="L88" s="109">
        <f>+K88*H88</f>
        <v>2.5000000000000001E-2</v>
      </c>
      <c r="M88" s="132">
        <f t="shared" si="17"/>
        <v>1</v>
      </c>
    </row>
    <row r="89" spans="1:13" ht="30" customHeight="1" x14ac:dyDescent="0.25">
      <c r="A89" s="105" t="s">
        <v>1</v>
      </c>
      <c r="B89" s="106">
        <f>+$B$86/4</f>
        <v>0.05</v>
      </c>
      <c r="C89" s="106">
        <f>+C90</f>
        <v>0.05</v>
      </c>
      <c r="D89" s="106">
        <f t="shared" si="22"/>
        <v>0</v>
      </c>
      <c r="E89" s="105" t="s">
        <v>179</v>
      </c>
      <c r="F89" s="126" t="s">
        <v>85</v>
      </c>
      <c r="G89" s="124"/>
      <c r="H89" s="106">
        <f>+H90</f>
        <v>0.05</v>
      </c>
      <c r="I89" s="106">
        <f>+J89/H89</f>
        <v>0.5</v>
      </c>
      <c r="J89" s="106">
        <f>+J90</f>
        <v>2.5000000000000001E-2</v>
      </c>
      <c r="K89" s="106">
        <f>+L89/H89</f>
        <v>0.5</v>
      </c>
      <c r="L89" s="106">
        <f>+L90</f>
        <v>2.5000000000000001E-2</v>
      </c>
      <c r="M89" s="132">
        <f t="shared" si="17"/>
        <v>1</v>
      </c>
    </row>
    <row r="90" spans="1:13" ht="30" customHeight="1" x14ac:dyDescent="0.25">
      <c r="A90" s="108" t="s">
        <v>2</v>
      </c>
      <c r="B90" s="109">
        <f>+B89/1</f>
        <v>0.05</v>
      </c>
      <c r="C90" s="109">
        <v>0.05</v>
      </c>
      <c r="D90" s="109">
        <f t="shared" si="22"/>
        <v>0</v>
      </c>
      <c r="E90" s="108" t="s">
        <v>180</v>
      </c>
      <c r="F90" s="115" t="s">
        <v>93</v>
      </c>
      <c r="G90" s="113"/>
      <c r="H90" s="109">
        <f>+C90</f>
        <v>0.05</v>
      </c>
      <c r="I90" s="109">
        <f>+'[1]1 Y 2 TRIMESTRE'!AG85</f>
        <v>0.5</v>
      </c>
      <c r="J90" s="109">
        <f>+H90*I90</f>
        <v>2.5000000000000001E-2</v>
      </c>
      <c r="K90" s="109">
        <f>+'[1]1 Y 2 TRIMESTRE'!AM85</f>
        <v>0.5</v>
      </c>
      <c r="L90" s="109">
        <f>+K90*H90</f>
        <v>2.5000000000000001E-2</v>
      </c>
      <c r="M90" s="132">
        <f t="shared" si="17"/>
        <v>1</v>
      </c>
    </row>
    <row r="91" spans="1:13" ht="30" customHeight="1" x14ac:dyDescent="0.25">
      <c r="A91" s="105" t="s">
        <v>1</v>
      </c>
      <c r="B91" s="106">
        <f>+$B$86/4</f>
        <v>0.05</v>
      </c>
      <c r="C91" s="106">
        <f>+C92</f>
        <v>0.05</v>
      </c>
      <c r="D91" s="106">
        <f t="shared" si="22"/>
        <v>0</v>
      </c>
      <c r="E91" s="105" t="s">
        <v>182</v>
      </c>
      <c r="F91" s="126" t="s">
        <v>86</v>
      </c>
      <c r="G91" s="124"/>
      <c r="H91" s="106">
        <f>+H92</f>
        <v>0.05</v>
      </c>
      <c r="I91" s="106">
        <f>+J91/H91</f>
        <v>0.85</v>
      </c>
      <c r="J91" s="106">
        <f>+J92</f>
        <v>4.2500000000000003E-2</v>
      </c>
      <c r="K91" s="106">
        <f>+L91/H91</f>
        <v>0.15</v>
      </c>
      <c r="L91" s="106">
        <f>+L92</f>
        <v>7.4999999999999997E-3</v>
      </c>
      <c r="M91" s="133">
        <f t="shared" si="17"/>
        <v>0.1764705882352941</v>
      </c>
    </row>
    <row r="92" spans="1:13" ht="30" customHeight="1" x14ac:dyDescent="0.25">
      <c r="A92" s="108" t="s">
        <v>2</v>
      </c>
      <c r="B92" s="109">
        <f>+B91/1</f>
        <v>0.05</v>
      </c>
      <c r="C92" s="109">
        <v>0.05</v>
      </c>
      <c r="D92" s="109">
        <f t="shared" si="22"/>
        <v>0</v>
      </c>
      <c r="E92" s="108" t="s">
        <v>181</v>
      </c>
      <c r="F92" s="115" t="s">
        <v>93</v>
      </c>
      <c r="G92" s="113"/>
      <c r="H92" s="109">
        <f>+C92</f>
        <v>0.05</v>
      </c>
      <c r="I92" s="109">
        <f>+'[1]1 Y 2 TRIMESTRE'!AG86</f>
        <v>0.85</v>
      </c>
      <c r="J92" s="109">
        <f>+H92*I92</f>
        <v>4.2500000000000003E-2</v>
      </c>
      <c r="K92" s="109">
        <f>+'[1]1 Y 2 TRIMESTRE'!AM86</f>
        <v>0.15</v>
      </c>
      <c r="L92" s="109">
        <f>+K92*H92</f>
        <v>7.4999999999999997E-3</v>
      </c>
      <c r="M92" s="133">
        <f t="shared" si="17"/>
        <v>0.1764705882352941</v>
      </c>
    </row>
    <row r="93" spans="1:13" ht="30" customHeight="1" x14ac:dyDescent="0.25">
      <c r="A93" s="105" t="s">
        <v>1</v>
      </c>
      <c r="B93" s="106">
        <f>+$B$86/4</f>
        <v>0.05</v>
      </c>
      <c r="C93" s="106">
        <f>+C94</f>
        <v>0.05</v>
      </c>
      <c r="D93" s="106">
        <f t="shared" si="22"/>
        <v>0</v>
      </c>
      <c r="E93" s="105" t="s">
        <v>183</v>
      </c>
      <c r="F93" s="126" t="s">
        <v>87</v>
      </c>
      <c r="G93" s="124"/>
      <c r="H93" s="106">
        <f>+H94</f>
        <v>0.05</v>
      </c>
      <c r="I93" s="106">
        <f>+J93/H93</f>
        <v>0.5</v>
      </c>
      <c r="J93" s="106">
        <f>+J94</f>
        <v>2.5000000000000001E-2</v>
      </c>
      <c r="K93" s="106">
        <f>+L93/H93</f>
        <v>0.5</v>
      </c>
      <c r="L93" s="106">
        <f>+L94</f>
        <v>2.5000000000000001E-2</v>
      </c>
      <c r="M93" s="132">
        <f t="shared" si="17"/>
        <v>1</v>
      </c>
    </row>
    <row r="94" spans="1:13" ht="30" customHeight="1" x14ac:dyDescent="0.25">
      <c r="A94" s="108" t="s">
        <v>2</v>
      </c>
      <c r="B94" s="109">
        <f>+B93/1</f>
        <v>0.05</v>
      </c>
      <c r="C94" s="109">
        <v>0.05</v>
      </c>
      <c r="D94" s="109">
        <f t="shared" si="22"/>
        <v>0</v>
      </c>
      <c r="E94" s="108" t="s">
        <v>184</v>
      </c>
      <c r="F94" s="115" t="s">
        <v>93</v>
      </c>
      <c r="G94" s="113"/>
      <c r="H94" s="109">
        <f>+C94</f>
        <v>0.05</v>
      </c>
      <c r="I94" s="109">
        <f>+'[1]1 Y 2 TRIMESTRE'!AG88</f>
        <v>0.5</v>
      </c>
      <c r="J94" s="109">
        <f>+H94*I94</f>
        <v>2.5000000000000001E-2</v>
      </c>
      <c r="K94" s="109">
        <f>+'[1]1 Y 2 TRIMESTRE'!AM88</f>
        <v>0.5</v>
      </c>
      <c r="L94" s="109">
        <f>+K94*H94</f>
        <v>2.5000000000000001E-2</v>
      </c>
      <c r="M94" s="132">
        <f t="shared" si="17"/>
        <v>1</v>
      </c>
    </row>
    <row r="95" spans="1:13" x14ac:dyDescent="0.25">
      <c r="A95" s="98"/>
      <c r="B95" s="99"/>
      <c r="C95" s="99"/>
      <c r="D95" s="99"/>
      <c r="E95" s="98"/>
      <c r="F95" s="6"/>
      <c r="G95" s="6"/>
      <c r="H95" s="99"/>
      <c r="I95" s="100"/>
      <c r="J95" s="100"/>
      <c r="K95" s="100"/>
      <c r="L95" s="100"/>
      <c r="M95" s="1"/>
    </row>
    <row r="96" spans="1:13" x14ac:dyDescent="0.25">
      <c r="A96" s="98"/>
      <c r="B96" s="99"/>
      <c r="C96" s="99"/>
      <c r="D96" s="99"/>
      <c r="E96" s="98"/>
      <c r="F96" s="127" t="s">
        <v>212</v>
      </c>
      <c r="G96" s="6"/>
      <c r="H96" s="99"/>
      <c r="I96" s="100"/>
      <c r="J96" s="100"/>
      <c r="K96" s="100"/>
      <c r="L96" s="100"/>
      <c r="M96" s="1"/>
    </row>
    <row r="97" spans="1:13" ht="27" customHeight="1" x14ac:dyDescent="0.25">
      <c r="A97" s="98"/>
      <c r="B97" s="99"/>
      <c r="C97" s="99"/>
      <c r="D97" s="99"/>
      <c r="E97" s="98"/>
      <c r="F97" s="125" t="s">
        <v>196</v>
      </c>
      <c r="G97" s="6"/>
      <c r="H97" s="99"/>
      <c r="I97" s="100"/>
      <c r="J97" s="128"/>
      <c r="K97" s="100"/>
      <c r="L97" s="128"/>
      <c r="M97" s="1"/>
    </row>
    <row r="98" spans="1:13" ht="27" customHeight="1" x14ac:dyDescent="0.25">
      <c r="A98" s="98"/>
      <c r="B98" s="99"/>
      <c r="C98" s="99"/>
      <c r="D98" s="99"/>
      <c r="E98" s="98"/>
      <c r="F98" s="126" t="s">
        <v>197</v>
      </c>
      <c r="G98" s="6"/>
      <c r="H98" s="99"/>
      <c r="I98" s="100"/>
      <c r="J98" s="100"/>
      <c r="K98" s="100"/>
      <c r="L98" s="128"/>
      <c r="M98" s="1"/>
    </row>
    <row r="99" spans="1:13" ht="27" customHeight="1" x14ac:dyDescent="0.25">
      <c r="A99" s="98"/>
      <c r="B99" s="99"/>
      <c r="C99" s="99"/>
      <c r="D99" s="99"/>
      <c r="E99" s="98"/>
      <c r="F99" s="115" t="s">
        <v>198</v>
      </c>
      <c r="G99" s="6"/>
      <c r="H99" s="99"/>
      <c r="I99" s="100"/>
      <c r="J99" s="100"/>
      <c r="K99" s="100"/>
      <c r="L99" s="128"/>
      <c r="M99" s="1"/>
    </row>
    <row r="100" spans="1:13" ht="27" customHeight="1" x14ac:dyDescent="0.25">
      <c r="A100" s="98"/>
      <c r="B100" s="99"/>
      <c r="C100" s="99"/>
      <c r="D100" s="99"/>
      <c r="E100" s="98"/>
      <c r="F100" s="120" t="s">
        <v>199</v>
      </c>
      <c r="G100" s="6"/>
      <c r="H100" s="99"/>
      <c r="I100" s="100"/>
      <c r="J100" s="100"/>
      <c r="K100" s="100"/>
      <c r="L100" s="128"/>
      <c r="M100" s="1"/>
    </row>
    <row r="101" spans="1:13" ht="27" customHeight="1" x14ac:dyDescent="0.25">
      <c r="A101" s="98"/>
      <c r="B101" s="99"/>
      <c r="C101" s="99"/>
      <c r="D101" s="99"/>
      <c r="E101" s="98"/>
      <c r="F101" s="129" t="s">
        <v>202</v>
      </c>
      <c r="G101" s="6"/>
      <c r="H101" s="99"/>
      <c r="I101" s="100"/>
      <c r="J101" s="100"/>
      <c r="K101" s="100"/>
      <c r="L101" s="100"/>
      <c r="M101" s="1"/>
    </row>
    <row r="102" spans="1:13" ht="27" customHeight="1" x14ac:dyDescent="0.25">
      <c r="A102" s="98"/>
      <c r="B102" s="99"/>
      <c r="C102" s="99"/>
      <c r="D102" s="99"/>
      <c r="E102" s="98"/>
      <c r="F102" s="130" t="s">
        <v>203</v>
      </c>
      <c r="G102" s="6"/>
      <c r="H102" s="99"/>
      <c r="I102" s="100"/>
      <c r="J102" s="100"/>
      <c r="K102" s="100"/>
      <c r="L102" s="100"/>
      <c r="M102" s="1"/>
    </row>
  </sheetData>
  <mergeCells count="6">
    <mergeCell ref="K1:K2"/>
    <mergeCell ref="A1:A2"/>
    <mergeCell ref="D1:D2"/>
    <mergeCell ref="E1:E2"/>
    <mergeCell ref="F1:F2"/>
    <mergeCell ref="G1:G2"/>
  </mergeCells>
  <conditionalFormatting sqref="G4:G94">
    <cfRule type="expression" dxfId="1" priority="1">
      <formula>L4-J4&lt;0</formula>
    </cfRule>
    <cfRule type="expression" dxfId="0" priority="2">
      <formula>L4-J4&gt;=0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2TV4CCKVFCYA-1167877901-185</_dlc_DocId>
    <_dlc_DocIdUrl xmlns="81cc8fc0-8d1e-4295-8f37-5d076116407c">
      <Url>https://www.minjusticia.gov.co/ministerio/_layouts/15/DocIdRedir.aspx?ID=2TV4CCKVFCYA-1167877901-185</Url>
      <Description>2TV4CCKVFCYA-1167877901-185</Description>
    </_dlc_DocIdUrl>
  </documentManagement>
</p:properties>
</file>

<file path=customXml/itemProps1.xml><?xml version="1.0" encoding="utf-8"?>
<ds:datastoreItem xmlns:ds="http://schemas.openxmlformats.org/officeDocument/2006/customXml" ds:itemID="{AF6E7DFF-1405-437D-B207-9AEF2F297A61}"/>
</file>

<file path=customXml/itemProps2.xml><?xml version="1.0" encoding="utf-8"?>
<ds:datastoreItem xmlns:ds="http://schemas.openxmlformats.org/officeDocument/2006/customXml" ds:itemID="{58F59B6C-3252-42E3-9D11-0B268505FB58}"/>
</file>

<file path=customXml/itemProps3.xml><?xml version="1.0" encoding="utf-8"?>
<ds:datastoreItem xmlns:ds="http://schemas.openxmlformats.org/officeDocument/2006/customXml" ds:itemID="{1257157C-3401-4CB1-9CED-F7BF1961EBDF}"/>
</file>

<file path=customXml/itemProps4.xml><?xml version="1.0" encoding="utf-8"?>
<ds:datastoreItem xmlns:ds="http://schemas.openxmlformats.org/officeDocument/2006/customXml" ds:itemID="{30EC3DD4-8FE1-404B-87FB-82AA76264F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Consolidado</vt:lpstr>
      <vt:lpstr>Resultados</vt:lpstr>
      <vt:lpstr>Grafica</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VEGA RODRIGUEZ</dc:creator>
  <cp:lastModifiedBy>YEIMMY ALEXANDRA ORTEGA ARDILA</cp:lastModifiedBy>
  <cp:lastPrinted>2016-09-12T16:32:45Z</cp:lastPrinted>
  <dcterms:created xsi:type="dcterms:W3CDTF">2016-04-04T15:10:12Z</dcterms:created>
  <dcterms:modified xsi:type="dcterms:W3CDTF">2017-12-18T21:55:49Z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94831cbd-e6e2-48ce-a024-438161bfd5c2</vt:lpwstr>
  </property>
</Properties>
</file>