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iagrams/data1.xml" ContentType="application/vnd.openxmlformats-officedocument.drawingml.diagramData+xml"/>
  <Override PartName="/xl/drawings/drawing6.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charts/chart59.xml" ContentType="application/vnd.openxmlformats-officedocument.drawingml.chart+xml"/>
  <Override PartName="/xl/charts/chart58.xml" ContentType="application/vnd.openxmlformats-officedocument.drawingml.chart+xml"/>
  <Override PartName="/xl/charts/chart57.xml" ContentType="application/vnd.openxmlformats-officedocument.drawingml.chart+xml"/>
  <Override PartName="/xl/charts/chart56.xml" ContentType="application/vnd.openxmlformats-officedocument.drawingml.chart+xml"/>
  <Override PartName="/xl/drawings/drawing10.xml" ContentType="application/vnd.openxmlformats-officedocument.drawing+xml"/>
  <Override PartName="/xl/charts/chart55.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xml"/>
  <Override PartName="/xl/charts/chart60.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charts/chart64.xml" ContentType="application/vnd.openxmlformats-officedocument.drawingml.chart+xml"/>
  <Override PartName="/xl/drawings/drawing13.xml" ContentType="application/vnd.openxmlformats-officedocument.drawing+xml"/>
  <Override PartName="/xl/charts/chart63.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53.xml" ContentType="application/vnd.openxmlformats-officedocument.drawingml.chart+xml"/>
  <Override PartName="/xl/charts/chart52.xml" ContentType="application/vnd.openxmlformats-officedocument.drawingml.chart+xml"/>
  <Override PartName="/xl/charts/chart51.xml" ContentType="application/vnd.openxmlformats-officedocument.drawingml.chart+xml"/>
  <Override PartName="/xl/drawings/drawing8.xml" ContentType="application/vnd.openxmlformats-officedocument.drawing+xml"/>
  <Override PartName="/xl/charts/chart42.xml" ContentType="application/vnd.openxmlformats-officedocument.drawingml.chart+xml"/>
  <Override PartName="/xl/worksheets/sheet1.xml" ContentType="application/vnd.openxmlformats-officedocument.spreadsheetml.worksheet+xml"/>
  <Override PartName="/xl/charts/chart40.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drawings/drawing9.xml" ContentType="application/vnd.openxmlformats-officedocument.drawing+xml"/>
  <Override PartName="/xl/charts/chart47.xml" ContentType="application/vnd.openxmlformats-officedocument.drawingml.chart+xml"/>
  <Override PartName="/xl/charts/chart46.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38.xml" ContentType="application/vnd.openxmlformats-officedocument.drawingml.chart+xml"/>
  <Override PartName="/xl/charts/chart41.xml" ContentType="application/vnd.openxmlformats-officedocument.drawingml.chart+xml"/>
  <Override PartName="/xl/worksheets/sheet11.xml" ContentType="application/vnd.openxmlformats-officedocument.spreadsheetml.worksheet+xml"/>
  <Override PartName="/xl/charts/chart2.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pivotTables/pivotTable3.xml" ContentType="application/vnd.openxmlformats-officedocument.spreadsheetml.pivotTable+xml"/>
  <Override PartName="/xl/pivotTables/pivotTable2.xml" ContentType="application/vnd.openxmlformats-officedocument.spreadsheetml.pivotTable+xml"/>
  <Override PartName="/xl/charts/chart3.xml" ContentType="application/vnd.openxmlformats-officedocument.drawingml.chart+xml"/>
  <Override PartName="/xl/charts/chart37.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iagrams/layout1.xml" ContentType="application/vnd.openxmlformats-officedocument.drawingml.diagramLayout+xml"/>
  <Override PartName="/xl/diagrams/drawing1.xml" ContentType="application/vnd.ms-office.drawingml.diagramDrawing+xml"/>
  <Override PartName="/xl/diagrams/colors1.xml" ContentType="application/vnd.openxmlformats-officedocument.drawingml.diagramColors+xml"/>
  <Override PartName="/xl/diagrams/quickStyle1.xml" ContentType="application/vnd.openxmlformats-officedocument.drawingml.diagramStyle+xml"/>
  <Override PartName="/xl/charts/chart11.xml" ContentType="application/vnd.openxmlformats-officedocument.drawingml.chart+xml"/>
  <Override PartName="/xl/charts/chart4.xml" ContentType="application/vnd.openxmlformats-officedocument.drawingml.chart+xml"/>
  <Override PartName="/xl/charts/chart13.xml" ContentType="application/vnd.openxmlformats-officedocument.drawingml.chart+xml"/>
  <Override PartName="/xl/charts/chart27.xml" ContentType="application/vnd.openxmlformats-officedocument.drawingml.chart+xml"/>
  <Override PartName="/xl/charts/chart26.xml" ContentType="application/vnd.openxmlformats-officedocument.drawingml.chart+xml"/>
  <Override PartName="/xl/charts/chart12.xml" ContentType="application/vnd.openxmlformats-officedocument.drawingml.chart+xml"/>
  <Override PartName="/xl/charts/chart24.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6.xml" ContentType="application/vnd.openxmlformats-officedocument.drawingml.chart+xml"/>
  <Override PartName="/xl/charts/chart35.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charts/chart32.xml" ContentType="application/vnd.openxmlformats-officedocument.drawingml.chart+xml"/>
  <Override PartName="/xl/charts/chart31.xml" ContentType="application/vnd.openxmlformats-officedocument.drawingml.chart+xml"/>
  <Override PartName="/xl/charts/chart21.xml" ContentType="application/vnd.openxmlformats-officedocument.drawingml.chart+xml"/>
  <Override PartName="/xl/charts/chart25.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charts/chart19.xml" ContentType="application/vnd.openxmlformats-officedocument.drawingml.chart+xml"/>
  <Override PartName="/xl/charts/chart14.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20.xml" ContentType="application/vnd.openxmlformats-officedocument.drawingml.chart+xml"/>
  <Override PartName="/xl/worksheets/sheet7.xml" ContentType="application/vnd.openxmlformats-officedocument.spreadsheetml.worksheet+xml"/>
  <Override PartName="/xl/charts/chart17.xml" ContentType="application/vnd.openxmlformats-officedocument.drawingml.chart+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mijblade7\Sistema Integrado de Gestion\Reportes de Indicadores 2016\2016\Cuadros de mando\"/>
    </mc:Choice>
  </mc:AlternateContent>
  <workbookProtection workbookAlgorithmName="SHA-512" workbookHashValue="x2XToOlZUMYqqG2JA7ALLvo8HpXnfGXhlvAJqeYAsc8wLRzr0vIRPbLkoHMkW0dsEwcbmzqCS9uFkJhF83YwEA==" workbookSaltValue="OQkMisvLn70L7/GW/YR6ew==" workbookSpinCount="100000" lockStructure="1"/>
  <bookViews>
    <workbookView showSheetTabs="0" xWindow="0" yWindow="0" windowWidth="24000" windowHeight="9735" tabRatio="815" activeTab="10"/>
  </bookViews>
  <sheets>
    <sheet name="Inicio" sheetId="2" r:id="rId1"/>
    <sheet name="INTRODUCCIÓN SIG" sheetId="39" r:id="rId2"/>
    <sheet name="Tablas" sheetId="64" r:id="rId3"/>
    <sheet name="Indicadores 31 dic" sheetId="63" state="hidden" r:id="rId4"/>
    <sheet name="TD" sheetId="65" state="hidden" r:id="rId5"/>
    <sheet name="SIG" sheetId="33" r:id="rId6"/>
    <sheet name="SIG (2)" sheetId="3" r:id="rId7"/>
    <sheet name="SIG (5)" sheetId="45" r:id="rId8"/>
    <sheet name="SIG (6)" sheetId="43" r:id="rId9"/>
    <sheet name="SIG (7)" sheetId="44" r:id="rId10"/>
    <sheet name="SIG (8)" sheetId="52" r:id="rId11"/>
    <sheet name="Aplicación" sheetId="34" r:id="rId12"/>
    <sheet name="G Humana" sheetId="36" r:id="rId13"/>
  </sheets>
  <externalReferences>
    <externalReference r:id="rId14"/>
  </externalReferences>
  <definedNames>
    <definedName name="APLICACIÓN_DE_POLÍTICAS_Y_O_NORMAS">#REF!</definedName>
    <definedName name="_xlnm.Print_Area" localSheetId="0">Inicio!$A$1:$O$33</definedName>
    <definedName name="_xlnm.Print_Area" localSheetId="1">'INTRODUCCIÓN SIG'!$A$1:$R$30</definedName>
    <definedName name="_xlnm.Print_Area" localSheetId="7">'SIG (5)'!$A$1:$R$14</definedName>
    <definedName name="_xlnm.Print_Area" localSheetId="8">'SIG (6)'!$A$1:$R$25</definedName>
    <definedName name="_xlnm.Print_Area" localSheetId="9">'SIG (7)'!$A$1:$R$36</definedName>
    <definedName name="_xlnm.Print_Area" localSheetId="10">'SIG (8)'!$A$1:$R$14</definedName>
    <definedName name="CATORCE">#REF!</definedName>
    <definedName name="CINCO">#REF!</definedName>
    <definedName name="CUATRO">#REF!</definedName>
    <definedName name="DIESINUEVE">#REF!</definedName>
    <definedName name="DIESIOCHO">#REF!</definedName>
    <definedName name="DIESISEIS">#REF!</definedName>
    <definedName name="DIEZ">#REF!</definedName>
    <definedName name="DIRECCIONAMIENTO_Y_PLANEACIÓN_INSTITUCIONAL">#REF!</definedName>
    <definedName name="DOCE">#REF!</definedName>
    <definedName name="DOS">#REF!</definedName>
    <definedName name="GESTIÓN_ADMINISTRATIVA">#REF!</definedName>
    <definedName name="GESTIÓN_DEL_TALENTO_HUMANO">#REF!</definedName>
    <definedName name="GESTIÓN_JURÍDICA">#REF!</definedName>
    <definedName name="INDICADOR" localSheetId="4">[1]Hoja1!$D$87</definedName>
    <definedName name="INDICADOR">#REF!</definedName>
    <definedName name="NUEVE">#REF!</definedName>
    <definedName name="OCHO">#REF!</definedName>
    <definedName name="PROCESOS">#REF!</definedName>
    <definedName name="QUINCE">#REF!</definedName>
    <definedName name="SIETE">#REF!</definedName>
    <definedName name="TRECE">#REF!</definedName>
    <definedName name="TRES">#REF!</definedName>
    <definedName name="UNO">#REF!</definedName>
    <definedName name="VEINTE">#REF!</definedName>
    <definedName name="VEINTICUATRO">#REF!</definedName>
    <definedName name="VEINTISEIS">#REF!</definedName>
    <definedName name="VEINTITRES">#REF!</definedName>
    <definedName name="VEINTIUNO">#REF!</definedName>
  </definedNames>
  <calcPr calcId="152511"/>
  <pivotCaches>
    <pivotCache cacheId="0" r:id="rId15"/>
    <pivotCache cacheId="1" r:id="rId16"/>
  </pivotCaches>
</workbook>
</file>

<file path=xl/calcChain.xml><?xml version="1.0" encoding="utf-8"?>
<calcChain xmlns="http://schemas.openxmlformats.org/spreadsheetml/2006/main">
  <c r="G6" i="34" l="1"/>
  <c r="N80" i="3"/>
  <c r="Q11" i="36" l="1"/>
  <c r="N11" i="36"/>
  <c r="K11" i="36"/>
  <c r="G6" i="36"/>
  <c r="Q11" i="34"/>
  <c r="N11" i="34"/>
  <c r="K11" i="34"/>
  <c r="K80" i="3" l="1"/>
  <c r="N68" i="3"/>
  <c r="K68" i="3"/>
  <c r="H68" i="3"/>
  <c r="N57" i="3"/>
  <c r="K57" i="3"/>
  <c r="N46" i="3"/>
  <c r="K46" i="3"/>
  <c r="N34" i="3"/>
  <c r="K34" i="3"/>
  <c r="N23" i="3"/>
  <c r="K23" i="3"/>
  <c r="N11" i="3"/>
  <c r="K11" i="3"/>
  <c r="G75" i="33"/>
  <c r="G75" i="3" s="1"/>
  <c r="G6" i="45" s="1"/>
  <c r="G46" i="33"/>
  <c r="G46" i="3" s="1"/>
  <c r="G11" i="44" s="1"/>
  <c r="G23" i="33"/>
  <c r="G23" i="3" s="1"/>
  <c r="G11" i="43" s="1"/>
  <c r="G6" i="33"/>
  <c r="G6" i="52" l="1"/>
  <c r="G6" i="3"/>
  <c r="Q14" i="63"/>
  <c r="R17" i="63"/>
  <c r="N11" i="43" l="1"/>
  <c r="N11" i="44"/>
  <c r="K33" i="44"/>
  <c r="K11" i="52"/>
  <c r="K22" i="43"/>
  <c r="K22" i="44"/>
  <c r="N33" i="44"/>
  <c r="N11" i="52"/>
  <c r="N22" i="43"/>
  <c r="N22" i="44"/>
  <c r="K11" i="45"/>
  <c r="K11" i="43"/>
  <c r="K11" i="44"/>
  <c r="H33" i="44"/>
  <c r="N11" i="45"/>
  <c r="R77" i="63"/>
  <c r="R41" i="63" l="1"/>
  <c r="X23" i="63" l="1"/>
  <c r="AG23" i="63"/>
  <c r="AF22" i="63"/>
  <c r="AD21" i="63"/>
  <c r="Y21" i="63"/>
  <c r="R22" i="63"/>
  <c r="T25" i="63" s="1"/>
  <c r="R30" i="63" l="1"/>
  <c r="R20" i="63"/>
  <c r="R35" i="63"/>
  <c r="R64" i="63"/>
  <c r="R57" i="63"/>
  <c r="R38" i="63"/>
  <c r="R44" i="63"/>
  <c r="U21" i="63" l="1"/>
  <c r="R49" i="63"/>
  <c r="R6" i="63"/>
  <c r="R11" i="63"/>
  <c r="W74" i="63" l="1"/>
  <c r="T66" i="63"/>
  <c r="U7" i="52" l="1"/>
  <c r="V10" i="52" s="1"/>
  <c r="Q7" i="52"/>
  <c r="Q10" i="52" s="1"/>
  <c r="U3" i="52"/>
  <c r="U6" i="52" s="1"/>
  <c r="U10" i="52" l="1"/>
  <c r="V6" i="52"/>
  <c r="R10" i="52"/>
  <c r="Q5" i="45" l="1"/>
  <c r="X5" i="45"/>
  <c r="Y8" i="45" s="1"/>
  <c r="U5" i="45"/>
  <c r="U8" i="45" s="1"/>
  <c r="Q7" i="44"/>
  <c r="U23" i="44"/>
  <c r="X18" i="44"/>
  <c r="X21" i="44" s="1"/>
  <c r="U18" i="44"/>
  <c r="V21" i="44" s="1"/>
  <c r="X14" i="44"/>
  <c r="Y17" i="44" s="1"/>
  <c r="U14" i="44"/>
  <c r="U17" i="44" s="1"/>
  <c r="X5" i="44"/>
  <c r="Y8" i="44" s="1"/>
  <c r="U5" i="44"/>
  <c r="V8" i="44" s="1"/>
  <c r="U16" i="43"/>
  <c r="U19" i="43" s="1"/>
  <c r="X5" i="43"/>
  <c r="Y8" i="43" s="1"/>
  <c r="U5" i="43"/>
  <c r="V8" i="43" s="1"/>
  <c r="X17" i="44" l="1"/>
  <c r="U21" i="44"/>
  <c r="U8" i="44"/>
  <c r="V8" i="45"/>
  <c r="V17" i="44"/>
  <c r="V19" i="43"/>
  <c r="X8" i="43"/>
  <c r="R8" i="45"/>
  <c r="Q8" i="45"/>
  <c r="X8" i="45"/>
  <c r="R10" i="44"/>
  <c r="Q10" i="44"/>
  <c r="V26" i="44"/>
  <c r="U26" i="44"/>
  <c r="X8" i="44"/>
  <c r="Y21" i="44"/>
  <c r="U8" i="43"/>
  <c r="X7" i="36" l="1"/>
  <c r="X10" i="36" s="1"/>
  <c r="T7" i="36"/>
  <c r="AA3" i="36"/>
  <c r="AB6" i="36" s="1"/>
  <c r="X3" i="36"/>
  <c r="X6" i="36" s="1"/>
  <c r="U10" i="36" l="1"/>
  <c r="T10" i="36"/>
  <c r="AA6" i="36"/>
  <c r="Y6" i="36"/>
  <c r="Y10" i="36"/>
  <c r="AA3" i="34" l="1"/>
  <c r="AB6" i="34" s="1"/>
  <c r="X7" i="34"/>
  <c r="Y10" i="34" s="1"/>
  <c r="X3" i="34"/>
  <c r="Y6" i="34" s="1"/>
  <c r="T7" i="34" l="1"/>
  <c r="U10" i="34" s="1"/>
  <c r="AA6" i="34"/>
  <c r="X10" i="34"/>
  <c r="X6" i="34"/>
  <c r="Y77" i="33"/>
  <c r="X74" i="33"/>
  <c r="X77" i="33" s="1"/>
  <c r="U74" i="33"/>
  <c r="V77" i="33" s="1"/>
  <c r="U58" i="33"/>
  <c r="V61" i="33" s="1"/>
  <c r="X53" i="33"/>
  <c r="X56" i="33" s="1"/>
  <c r="U53" i="33"/>
  <c r="U56" i="33" s="1"/>
  <c r="X52" i="33"/>
  <c r="X49" i="33"/>
  <c r="Y52" i="33" s="1"/>
  <c r="U49" i="33"/>
  <c r="U52" i="33" s="1"/>
  <c r="U43" i="33"/>
  <c r="X40" i="33"/>
  <c r="Y43" i="33" s="1"/>
  <c r="U40" i="33"/>
  <c r="V43" i="33" s="1"/>
  <c r="X28" i="33"/>
  <c r="Y31" i="33" s="1"/>
  <c r="U28" i="33"/>
  <c r="U31" i="33" s="1"/>
  <c r="X17" i="33"/>
  <c r="X20" i="33" s="1"/>
  <c r="U17" i="33"/>
  <c r="V20" i="33" s="1"/>
  <c r="U7" i="33"/>
  <c r="V10" i="33" s="1"/>
  <c r="V6" i="33"/>
  <c r="U3" i="33"/>
  <c r="U6" i="33" s="1"/>
  <c r="U20" i="33" l="1"/>
  <c r="X31" i="33"/>
  <c r="U10" i="33"/>
  <c r="V56" i="33"/>
  <c r="T10" i="34"/>
  <c r="X16" i="43"/>
  <c r="Q9" i="43"/>
  <c r="V52" i="33"/>
  <c r="V31" i="33"/>
  <c r="Y20" i="33"/>
  <c r="U61" i="33"/>
  <c r="U77" i="33"/>
  <c r="X43" i="33"/>
  <c r="Y56" i="33"/>
  <c r="Q74" i="33"/>
  <c r="R77" i="33" s="1"/>
  <c r="Q42" i="33"/>
  <c r="Q45" i="33" s="1"/>
  <c r="Q21" i="33"/>
  <c r="Q24" i="33" s="1"/>
  <c r="Q7" i="33"/>
  <c r="Q10" i="33" s="1"/>
  <c r="R10" i="33" l="1"/>
  <c r="R12" i="43"/>
  <c r="Q12" i="43"/>
  <c r="Y19" i="43"/>
  <c r="X19" i="43"/>
  <c r="R45" i="33"/>
  <c r="Q77" i="33"/>
  <c r="R24" i="33"/>
  <c r="X74" i="3" l="1"/>
  <c r="Y77" i="3" s="1"/>
  <c r="U74" i="3"/>
  <c r="V77" i="3" s="1"/>
  <c r="Q74" i="3"/>
  <c r="R77" i="3" s="1"/>
  <c r="U58" i="3"/>
  <c r="V61" i="3" s="1"/>
  <c r="X53" i="3"/>
  <c r="Y56" i="3" s="1"/>
  <c r="U53" i="3"/>
  <c r="V56" i="3" s="1"/>
  <c r="Q42" i="3"/>
  <c r="R45" i="3" s="1"/>
  <c r="X77" i="3" l="1"/>
  <c r="U77" i="3"/>
  <c r="Q77" i="3"/>
  <c r="U61" i="3"/>
  <c r="Q45" i="3"/>
  <c r="X56" i="3"/>
  <c r="U56" i="3"/>
  <c r="X49" i="3"/>
  <c r="Y52" i="3" s="1"/>
  <c r="U49" i="3"/>
  <c r="V52" i="3" s="1"/>
  <c r="X40" i="3"/>
  <c r="Y43" i="3" s="1"/>
  <c r="U40" i="3"/>
  <c r="V43" i="3" s="1"/>
  <c r="Q21" i="3"/>
  <c r="R24" i="3" s="1"/>
  <c r="U28" i="3"/>
  <c r="V31" i="3" s="1"/>
  <c r="X28" i="3"/>
  <c r="Y31" i="3" s="1"/>
  <c r="X17" i="3"/>
  <c r="Y20" i="3" s="1"/>
  <c r="U17" i="3"/>
  <c r="V20" i="3" s="1"/>
  <c r="X52" i="3" l="1"/>
  <c r="U52" i="3"/>
  <c r="X43" i="3"/>
  <c r="U43" i="3"/>
  <c r="Q24" i="3"/>
  <c r="U31" i="3"/>
  <c r="X31" i="3"/>
  <c r="X20" i="3"/>
  <c r="U20" i="3"/>
  <c r="U3" i="3"/>
  <c r="V6" i="3" s="1"/>
  <c r="U7" i="3"/>
  <c r="V10" i="3" s="1"/>
  <c r="Q7" i="3"/>
  <c r="Q10" i="3" s="1"/>
  <c r="U6" i="3" l="1"/>
  <c r="U10" i="3"/>
  <c r="R10" i="3"/>
</calcChain>
</file>

<file path=xl/sharedStrings.xml><?xml version="1.0" encoding="utf-8"?>
<sst xmlns="http://schemas.openxmlformats.org/spreadsheetml/2006/main" count="1211" uniqueCount="440">
  <si>
    <t>Cuadro de Mando Integral</t>
  </si>
  <si>
    <t>OFICINA ASESORA DE PLANEACIÓN</t>
  </si>
  <si>
    <t>Grados</t>
  </si>
  <si>
    <t xml:space="preserve">Puntos </t>
  </si>
  <si>
    <t>x</t>
  </si>
  <si>
    <t>y</t>
  </si>
  <si>
    <t>PROCESOS ESTRATÉGICOS</t>
  </si>
  <si>
    <t>Resultado del Indicador</t>
  </si>
  <si>
    <t>PROCESOS MISIONALES</t>
  </si>
  <si>
    <t>DIRECCIONAMIENTO Y PLANEACIÓN INSTITUCIONAL</t>
  </si>
  <si>
    <t>GESTIÓN DE LA INFORMACIÓN</t>
  </si>
  <si>
    <t>Resultado del Indicador Ponderado</t>
  </si>
  <si>
    <t>FORMULACIÓN Y ADOPCIÓN DE POLÍTICAS</t>
  </si>
  <si>
    <t>DISEÑO DE NORMAS</t>
  </si>
  <si>
    <t>APLICACIÓN DE POLÍTICAS Y/O NORMAS</t>
  </si>
  <si>
    <t>INSPECCIÓN, CONTROL Y VIGILANCIA</t>
  </si>
  <si>
    <t>PROCESOS DE APOYO</t>
  </si>
  <si>
    <t>GESTIÓN ADMINISTRATIVA</t>
  </si>
  <si>
    <t>GESTIÓN FINANCIERA</t>
  </si>
  <si>
    <t>GESTIÓN DE RECURSOS INFORMÁTICOS</t>
  </si>
  <si>
    <t>GESTIÓN DOCUMENTAL</t>
  </si>
  <si>
    <t>GESTIÓN DEL TALENTO HUMANO</t>
  </si>
  <si>
    <t>GESTIÓN CONTRACTUAL</t>
  </si>
  <si>
    <t>GESTIÓN JURÍDICA</t>
  </si>
  <si>
    <t>PROCESOS DE EVALUACIÓN</t>
  </si>
  <si>
    <t>SEGUIMIENTO Y EVALUACIÓN</t>
  </si>
  <si>
    <t>MEJORAMIENTO CONTINUO</t>
  </si>
  <si>
    <t>Propiciar una Justicia eficaz y eficiente en el marco de una atención integral</t>
  </si>
  <si>
    <t>Garantizar la debida inscripción del derecho a la propiedad y la información inmobiliaria en Colombia</t>
  </si>
  <si>
    <t>Gerencia efectiva y desarrollo institucional</t>
  </si>
  <si>
    <r>
      <rPr>
        <sz val="36"/>
        <color theme="1"/>
        <rFont val="Britannic Bold"/>
        <family val="2"/>
      </rPr>
      <t>S</t>
    </r>
    <r>
      <rPr>
        <sz val="26"/>
        <color theme="1"/>
        <rFont val="Britannic Bold"/>
        <family val="2"/>
      </rPr>
      <t xml:space="preserve">ISTEMA </t>
    </r>
    <r>
      <rPr>
        <sz val="36"/>
        <color theme="1"/>
        <rFont val="Britannic Bold"/>
        <family val="2"/>
      </rPr>
      <t>I</t>
    </r>
    <r>
      <rPr>
        <sz val="26"/>
        <color theme="1"/>
        <rFont val="Britannic Bold"/>
        <family val="2"/>
      </rPr>
      <t xml:space="preserve">NTEGRADO DE </t>
    </r>
    <r>
      <rPr>
        <sz val="36"/>
        <color theme="1"/>
        <rFont val="Britannic Bold"/>
        <family val="2"/>
      </rPr>
      <t>G</t>
    </r>
    <r>
      <rPr>
        <sz val="26"/>
        <color theme="1"/>
        <rFont val="Britannic Bold"/>
        <family val="2"/>
      </rPr>
      <t xml:space="preserve">ESTIÓN - </t>
    </r>
    <r>
      <rPr>
        <sz val="36"/>
        <color theme="1"/>
        <rFont val="Britannic Bold"/>
        <family val="2"/>
      </rPr>
      <t>SIG</t>
    </r>
  </si>
  <si>
    <t>Mensual</t>
  </si>
  <si>
    <t>Semestral</t>
  </si>
  <si>
    <t>Trimestral</t>
  </si>
  <si>
    <t>Anual</t>
  </si>
  <si>
    <t>NO</t>
  </si>
  <si>
    <t>Trámites de repatriación</t>
  </si>
  <si>
    <t>Requerimientos en materia de cooperación judicial de autoridades Nacionales y Extranjeras</t>
  </si>
  <si>
    <t>Entregas efectivas en extradición</t>
  </si>
  <si>
    <t>Herramienta creada</t>
  </si>
  <si>
    <t>Atención de demandas contra el MJD</t>
  </si>
  <si>
    <t>Gestión Contractual</t>
  </si>
  <si>
    <t>Gestión de bienes</t>
  </si>
  <si>
    <t>Levantamiento de inventarios individuales</t>
  </si>
  <si>
    <t>Hojas de vida parque automotor actualizadas</t>
  </si>
  <si>
    <t>Gestión documental</t>
  </si>
  <si>
    <t>Registro de correspondencia recibida</t>
  </si>
  <si>
    <t>Expedición de Certificados de Disponibilidad Presupuestal</t>
  </si>
  <si>
    <t>Expedición de Registros Presupuestales</t>
  </si>
  <si>
    <t>Modificaciones presupuestales</t>
  </si>
  <si>
    <t>Pagos de compromisos</t>
  </si>
  <si>
    <t>Plan Institucional de Capacitación (PIC) elaborado y aprobado</t>
  </si>
  <si>
    <t>Programa de Bienestar Social e Incentivos elaborado y aprobado</t>
  </si>
  <si>
    <t>Plan del Sistema de Gestión de la Seguridad y Salud en el Trabajo elaborado y aprobado</t>
  </si>
  <si>
    <t>Plan Institucional de Capacitación (PIC) ejecutado</t>
  </si>
  <si>
    <t>Cobertura Plan Institucional de Capacitación (PIC) ejecutado</t>
  </si>
  <si>
    <t>Programa de Bienestar Social e Incentivos ejecutado</t>
  </si>
  <si>
    <t>Cobertura Programa de Bienestar Social e Incentivos ejecutado</t>
  </si>
  <si>
    <t>Plan del Sistema de Gestión de la Seguridad y Salud en el Trabajo ejecutado</t>
  </si>
  <si>
    <t>Cobertura Plan del Sistema de Gestión de la Seguridad y Salud en el Trabajo ejecutado</t>
  </si>
  <si>
    <t>Comisiones de servicios tramitadas</t>
  </si>
  <si>
    <t>Porcentaje de solicitudes de primas técnicas tramitadas</t>
  </si>
  <si>
    <t>Evaluaciones de desempeño ordinarias consolidadas</t>
  </si>
  <si>
    <t>proceso: APLICACIÓN DE POLÍTICAS Y/O NORMAS</t>
  </si>
  <si>
    <t>subproceso:  ACCESO A LA JUSTICIA</t>
  </si>
  <si>
    <t>subproceso:  ASUNTOS INTERNACIONALES</t>
  </si>
  <si>
    <t>subproceso:  ESTRATEGIA Y ANÁLISIS</t>
  </si>
  <si>
    <t>proceso:  GESTIÓN DEL TALENTO HUMANO</t>
  </si>
  <si>
    <t>subproceso:  ADMINISTRACIÓN DEL TALENTO HUMANO</t>
  </si>
  <si>
    <t>subproceso:  DESARROLLO DEL TALENTO HUMANO</t>
  </si>
  <si>
    <t>subproceso:  GESTIÓN DE ASUNTOS DISCIPLINARIOS</t>
  </si>
  <si>
    <t>Incluyen procesos relativos al establecimiento de políticas y estrategias, fijación de objetivos, provisión de comunicación, aseguramiento de la disponibilidad de recursos necesarios y revisiones por la dirección.</t>
  </si>
  <si>
    <t>Incluyen todos los procesos que proporcionan el resultado previsto por la entidad en el cumplimiento de su objeto social o razón de ser.</t>
  </si>
  <si>
    <t>Incluyen todos aquellos procesos para la provisión de los recursos que son necesarios en los procesos estratégicos, misionales y de evaluación.</t>
  </si>
  <si>
    <t xml:space="preserve">Incluyen aquellos procesos necesarios para medir y recopilar datos destinados a realizar el análisis del desempeño y la mejora de la eficacia y la eficiencia. </t>
  </si>
  <si>
    <t>PARA CONSULTAR EL TEMA DESEADO, HACER CLICK SOBRE LAS FLECHAS</t>
  </si>
  <si>
    <t>Resultado del Indicador PROMEDIO</t>
  </si>
  <si>
    <t>INDICADOR POR PROCESO</t>
  </si>
  <si>
    <t>INDICADOR POR SUBPROCESO</t>
  </si>
  <si>
    <t>MATRIZ DE INDICADORES VIGENTES CON CORTE A 30 DE SEPTIEMBRE</t>
  </si>
  <si>
    <t>PROCESO</t>
  </si>
  <si>
    <t>SUBPROCESO</t>
  </si>
  <si>
    <t xml:space="preserve">N° </t>
  </si>
  <si>
    <t>NOMBRE DEL NDICADOR</t>
  </si>
  <si>
    <t>OBJETIVO DEL INDICADOR</t>
  </si>
  <si>
    <t>entrega de indicadores</t>
  </si>
  <si>
    <t>Tipo de Indicador</t>
  </si>
  <si>
    <t>Frecuencia de medición del indicador</t>
  </si>
  <si>
    <t>Análisis y conclusiones</t>
  </si>
  <si>
    <t>Fuente de datos</t>
  </si>
  <si>
    <t>Resulta incial del indicador</t>
  </si>
  <si>
    <t>Meta</t>
  </si>
  <si>
    <t>Resultado del Indicador con respecto a la meta</t>
  </si>
  <si>
    <t>Objetivo Estratégico Asociado</t>
  </si>
  <si>
    <t>Diseñar, coordinar e implementar políticas, planes, programas y proyectos de justicia transicional propiciando la participación de los distintos sectores sociales y con enfoque diferencial</t>
  </si>
  <si>
    <t>Direccionamiento y planeación institucional</t>
  </si>
  <si>
    <t>No aplica</t>
  </si>
  <si>
    <t>Proyectos de inversión revisados y viabilizados</t>
  </si>
  <si>
    <t>Medir el número de proyectos de inversión formulados de acuerdo con la Metodología General Ajustada</t>
  </si>
  <si>
    <t>SI</t>
  </si>
  <si>
    <t>Eficacia</t>
  </si>
  <si>
    <t xml:space="preserve">Durante el primer semestre del año 2013, se realizo el proceso de Actualización con cadena de valor (2014 en adelante) - Para la programación del Presupuesto, mediante el cual el grupo  de proyectos de inversión de la Oficina Asesora de Planeación del Ministerio de Justicia y del Derecho, en un periodo de aproximadamente dos(2) meses, realizo la revisión de los proyectos enviados vía Sistema Unificado de Inversiones y Finanzas Públicas - SUIFP  por cada una de las dependencias del Minjusticia y del Sector (Superintendencia de Notariado y Registro, Unidad de Servicios Penitenciarios y Carcelarios, Instituto Nacional Penitenciario y Carcelario, Agencia Nacional para la Defensa Juridica del Estado y la Dirección Nacional de Estupefacientes) de dichos proyectos enviados, la Oficina logro realizar la revisión de cuarenta y un (41) proyectos, de un total de sesenta y ocho (68) presentados al Departamento Nacional de Planeación, ello, debido a inconvenientes en el cargue y envio de la información por parte del sector. Logrando que treinta y cinco (35) proyectos quedaran sin previo concepto por parte del DNP. </t>
  </si>
  <si>
    <t>SUIP</t>
  </si>
  <si>
    <t>Diseñar, coordinar e implementar políticas, planes, programas y proyectos para la prevención, persecución del delito y resocialización del delincuente</t>
  </si>
  <si>
    <t>Formulación y seguimiento del Plan Estratégico</t>
  </si>
  <si>
    <t>Medir el grado de cumplimiento de las metas establecidas en el Plan Estratégico</t>
  </si>
  <si>
    <t>El seguimiento del Plan Estratégico con base en el Plan de Acción permite el monitoreo de los indicadores con respecto a las metas establecidas para la vigencia.  En el Plan de Acción, cada indicador tiene una meta anual discriminada por trimestre, cuyo avance se monitorea con la misma periodicidad. Para el seguimiento semestral del indicador “Formulación y seguimiento del Plan Estratégico” se asume un promedio simple de las metas y los resultados de los indicadores que tienen programada meta en el semestre.  Debe señalarse que el Plan de Acción se formula de manera funcional (por dependencia).  Para la calificación del indicador referenciado, el promedio de la variable resultado del indicador se contrasta con el promedio de de la variable meta (entendida como el valor esperado del indicador).</t>
  </si>
  <si>
    <t>Soporte de envío del anteproyecto de presupuesto</t>
  </si>
  <si>
    <t>Diseñar y coordinar las políticas e iniciativas del Estado colombiano para prevenir y controlar la problemáticas de las drogas y actividades relacionadas</t>
  </si>
  <si>
    <t>Formulación y seguimiento del Plan de Desarrollo Administrativo Sectorial</t>
  </si>
  <si>
    <t>Medir Ias mejoras realizadas a las políticas establecidas en el Sistema de Desarrollo Administrativo Sectorial</t>
  </si>
  <si>
    <t>Elaboración y consolidación del Anteproyecto de presupuesto</t>
  </si>
  <si>
    <t>Presentar el anteproyecto de presupuesto de acuerdo con los plazos establecidos por la normatividad vigente</t>
  </si>
  <si>
    <t>El anteproyecto se elaboró según la información entregada por cada una de las entidades que conforman el Sector Justicia y todas las dependencias del Ministerio, por lo cual el anteproyecto consolidado se envió al Ministerio de Hacienda el día 22 de marzo, cumpliendo así lo establecido en el procedimiento.</t>
  </si>
  <si>
    <t>Plan de Acción 2013 del Ministerio de Justicia y del Derecho</t>
  </si>
  <si>
    <t>Trámites Presupuestales</t>
  </si>
  <si>
    <t>Medir el número de trámites presupuestales aprobados por el Ministerio de Hacienda y Crédito Público.</t>
  </si>
  <si>
    <t>Eficiencia</t>
  </si>
  <si>
    <t>La Oficina Asesora de Planeación realizó oportunamente los trámites presupuestales presentados por las dependencias del Ministerio de Justicia y del Derecho.  Con fecha de corte 30 de septiembre de 2013, se efectuaron siete (7) trámites con cargo al presupuesto de funcionamiento y seis (6) correspondientes al presupuesto de inversión.  La gestión en el periodo de referencia se concreta en: siete (7) trámites de vigencias futuras, cuatro (4) de traslado presupuestal, una (1) incorporación presupuestal por donación y un (1) cambio de situación de fondos. Toda la gestión se realizó de acuerdo con los requerimientos del Departamento Nacional de Planeación y el Ministerio de Hacienda y Crédito Público.</t>
  </si>
  <si>
    <t>Archivo Oficina Asesora de Planeación</t>
  </si>
  <si>
    <t>Gestión de la información</t>
  </si>
  <si>
    <t>Oportunidad en la respuesta a los requerimientos de información</t>
  </si>
  <si>
    <t>Medir la gestión en la respuesta a los requerimientos de información de los peticionarios</t>
  </si>
  <si>
    <t>Calidad de la información provista</t>
  </si>
  <si>
    <t>Determinar la calidad de la información dada a los usuarios del MJD</t>
  </si>
  <si>
    <t>Encuestas de satisfacción</t>
  </si>
  <si>
    <t>Accesibilidad de la información</t>
  </si>
  <si>
    <t>Determinar la facilidad de acceso a la información generada al interior del Ministerio y del Sector Justicia</t>
  </si>
  <si>
    <t>Impacto de las noticias que genera el Ministerio</t>
  </si>
  <si>
    <t>Medir el impacto ante los usuarios de la información generada por la Entidad</t>
  </si>
  <si>
    <t>Formulación y adopción de políticas</t>
  </si>
  <si>
    <t>Porcentaje de avance de elaboración de políticas</t>
  </si>
  <si>
    <t>Medir la eficacia de la elaboración de políticas</t>
  </si>
  <si>
    <t>Porcentaje de avance de documentos CONPES</t>
  </si>
  <si>
    <t>Medir la eficacia de la elaboración de proyectos para documentos CONPES</t>
  </si>
  <si>
    <t>Diseño de normas</t>
  </si>
  <si>
    <t>Proyectos de ley y/o acto legislativos en trámite</t>
  </si>
  <si>
    <t>Hacer seguimiento a los proyectos de ley y/o acto legislativo que se encuentran en trámite en el Congreso.</t>
  </si>
  <si>
    <t>Citaciones atendidas al Congreso de la República</t>
  </si>
  <si>
    <t>Atender oportunamente las citaciones del Congreso con el fin de sustentar el proyecto de ley o acto legislativo.</t>
  </si>
  <si>
    <t>Porcentaje de avance de elaboración o revisión o actos administrativos</t>
  </si>
  <si>
    <t>Medir el avance en la elaboración y revisión de los proyectos de actos administrativos generados.</t>
  </si>
  <si>
    <t>Aplicación de políticas y/o normas</t>
  </si>
  <si>
    <t>Asuntos Internacionales</t>
  </si>
  <si>
    <t>Trasladar las personas condenadas a su país de origen con el fin de que terminen de cumplir la pena que le fue impuesta por la autoridad judicial del país trasladante</t>
  </si>
  <si>
    <t>El indicador se viene cumpliendo, sin embargo se aclara que no se ha atendido el total de las solicitudes recibidas en razón a que hubo cambio de administración, por ello la proxima reunión de la  Comisión Intersectorial para el estudio de las solicitudes de repatriación de presos realizará en el mes de octubre.</t>
  </si>
  <si>
    <t>Base de datos</t>
  </si>
  <si>
    <t>Trámite oportuno y en debida forma de las solicitudes de asistencia judicial recibidas.</t>
  </si>
  <si>
    <t>Archivo Físico</t>
  </si>
  <si>
    <t>Llevar un registro efectivo de personas que han sido extraditados por Colombia.</t>
  </si>
  <si>
    <t>Indicador por Demanda.
El indicador fue propuesto por la Presidencia de la República, el cual refleja el número extradiciones efectivas sobre el número de solictudes de extradión aprobadas, se debe tener en cuenta que dentro del tramite de extradición son varias las entidades que intevienen en el, por lo cual los tiempos varian entre cada etapa del tramite, lo cual afecta de forma directa el resulta del indicador.</t>
  </si>
  <si>
    <t>Acceso a la Justicia</t>
  </si>
  <si>
    <t>Autorización para la creación de Centros de Conciliación y/o Arbitraje</t>
  </si>
  <si>
    <t>Medir porcentualmente el trámite de las solicitudes de autorización para la creación de Centros de Conciliación y/o Arbitraje en el periodo determinado</t>
  </si>
  <si>
    <t>Cuadro control del trámite de las solicitudes de autorización para la creación de Centros de Conciliación y/o Arbitraje y/o Entidades Avaladas - SIC - Plan de Acción de la Dirección de MASC</t>
  </si>
  <si>
    <t>Otorgamiento de Aval a Entidades para la formación de Conciliadores en derecho</t>
  </si>
  <si>
    <t>Medir porcentualmente el trámite de las solicitudes de otorgamiento de Aval a Entidades para la formación de Conciliadores en Derecho, en el periodo determinado</t>
  </si>
  <si>
    <t>Cuadro control del trámite de las solicitudes de de otorgamiento de Aval para formar Conciliadores en Mecanismos Alternativos de Solución de Conflictos y en Insolvencia de Persona Natural No Comerciante - SIC - Plan de Acción de la Dirección de MASC</t>
  </si>
  <si>
    <t>Implementación del Programa Nacional de Centros de Convivencia Ciudadana</t>
  </si>
  <si>
    <t>Medir el número de Centros de Convivencia Ciudadana que entran en operación, en el periodo determinado</t>
  </si>
  <si>
    <t>Archivo de seguimiento de los Centros de Convivencia Ciudadana en operación -  - Plan de Acción de la Dirección de MASC</t>
  </si>
  <si>
    <t>Implementación del Programa Nacional de Casas de Justicia</t>
  </si>
  <si>
    <t>Medir el número de Casas de Justicia que entran en operación, en el periodo determinado.</t>
  </si>
  <si>
    <t>Archivo de seguimiento de las Casas de Justicia en operación - Plan de Acción de la Dirección de MASC</t>
  </si>
  <si>
    <t>Implementación de la Conciliación en Equidad</t>
  </si>
  <si>
    <t>Medir porcentualmente el proceso de evaluación de los postulados a Conciliadores en Equidad por municipio, en el periodo determinado.</t>
  </si>
  <si>
    <t>Estadísticas de Conciliación en Equidad</t>
  </si>
  <si>
    <t>Estrategia y Análisis</t>
  </si>
  <si>
    <t>Observatorio de Drogas actuaiizado - ODC Sistema de información rediseñado e implementado</t>
  </si>
  <si>
    <t>Actualizar la infraestructura y componentes técnicos de Observatorio de Drogas de Colombia</t>
  </si>
  <si>
    <t>L actualizar la infraestuctura y componentes técnicos de Observatorio de Drogas de Colombia permiten una aplicación más significativa y eficaz del conocimiento generado</t>
  </si>
  <si>
    <t>Plan estratégico</t>
  </si>
  <si>
    <t>Generación de conocimiento sobre la problemática de las drogas y actividades relacionadas</t>
  </si>
  <si>
    <t>Apoyar las decisiones en materia de política publica basado en evidencia, mediantes estudios e
investigaciones</t>
  </si>
  <si>
    <t>La elaboración de estudios permite generar evidencia técnica y científica suficiente y actualizada para proponer políticas sobre las drogas y actividades relacionadas</t>
  </si>
  <si>
    <t>Entes territoriales asesorados para la gestión de planes departamentales de droga</t>
  </si>
  <si>
    <t>Liderar la formulación e implementación de los planes regionales de drogas y actividades
relacionadas</t>
  </si>
  <si>
    <t>INCOMPLETO</t>
  </si>
  <si>
    <t>Consejos Secciona les de Estupefacientes
coordinados</t>
  </si>
  <si>
    <t>Impulsar el desarrollo departamental de la Política Nacional de Drogas</t>
  </si>
  <si>
    <t>El papel de coordinador del Ministerio lwe debe permitir  contribuir a superar el rezago en el desarrollo de las instancias departamentales responsables de la Política de Drogas  y potenciar el papel de las instancias departamentales en la política contra las drogas y el cumplimiento de los planes de trabajo de los Consejos Seccionales de Estupefacientes</t>
  </si>
  <si>
    <t>Plan de acción</t>
  </si>
  <si>
    <t>Herramienta diseñada para la selección de prácticas demostrativas relacionadas con la ejecución de la olítica de dro as</t>
  </si>
  <si>
    <t>El diseño y aplicación de esta herramienta contribuye a superar la ausencia de voluntad política para adoptar en el nivel regional la politica nacional  y desarrollar  planes locales</t>
  </si>
  <si>
    <t>Diseñar mecanismo para apoyar los proyectos del nivel regional, departamental, municipal, para el desarrollo de la política de drogas</t>
  </si>
  <si>
    <t>El mecanismo de financiación permite posicionar al Ministerio para liderar la formulación de la política una implementación más ordenada y coherente de los planes regionales de drogas y actividades relacionadas</t>
  </si>
  <si>
    <t>Inspección, control y vigilancia</t>
  </si>
  <si>
    <t>Acciones de Inspección, Control y Vigilancia en Centros de Conciliación y/o Entidades Avaladas</t>
  </si>
  <si>
    <t>Medir el porcentaje de acciones de inspección, control y vigilancia efectuadas a centros de Conciliación ylo Arbitraje y a las Entidades Avaladas para formar conciliadores</t>
  </si>
  <si>
    <t xml:space="preserve">ANÁLISIS: Al mes de septiembre del año 2013, se han efectuado cincuenta (53) Acciones de Inspección, Control y Vigilancia (Visitas de inspección) a los Centros de Conciliación y/o Arbitraje y/o Entidades Avaladas que fueron priorizadas, las cuales fueron programadas y realizadas en el segundo trimestre del año 2013, así: 20 en el mes de abril, 25 en el mes de mayo y 8 en el mes de junio. De esta forma y como se puede observar, el cumplimiento del Indicador es de 106%, sobrepasando en un 6% la meta establecida durante la presente vigencia, ya que de las 50 Visitas de inspección programadas, se realizaron 53. El excedente del indicador se debió a la realización de 3 Visitas de inspección adicionales, por solicitud de la Señora Ministra.
CONCLUSIÓN: En cuanto a los resultados obtenidos de las acciones de Inspección, Control y Vigilancia (visitas de inspección) efectuadas, se realizaron cincuenta y dos (52) Requerimientos de Inspección para el debido cumplimiento de la Norma.  </t>
  </si>
  <si>
    <t>Formato planificación de visitas de inspección - Cuadro control de visitas de inspección realizadas a los Centros de Conciliación y/o Arbitraje y/o Entidades Avaladas - Reporte del SIC - Registro del SECIV - Plan de Ación de la Dirección de MASC</t>
  </si>
  <si>
    <t>Porcentaje de Centros de Conciliación y/o Entidades Avaladas vigilados SIC/SECIV</t>
  </si>
  <si>
    <t>Medir el porcentaje de centros de Conciliación y/o Arbitraje y a las  entidades avaladas para formar conciliadores vigilados virtualmente.</t>
  </si>
  <si>
    <t>ANÁLISIS: La realización de la actividad de inspección virtual SIC / SECIV a los  Centros de Conciliación y/o Arbitraje y/o Entidades Avaladas autorizadas, está planeada a realizar durante el último trimestre del año 2013; por lo tanto no se registra avance a 30 de septiembre del año 2013.</t>
  </si>
  <si>
    <t>Reporte del SIC - Registro del SECIV</t>
  </si>
  <si>
    <t>Optimización del trámite de expedición del CCITE para el manejo de sustancias químicas controladas</t>
  </si>
  <si>
    <t>Cuantificar el nivel de trámites de CCITE efectivamente adelantados.</t>
  </si>
  <si>
    <t>Revision fisica a los funcionarios encargasdos de realizar la gestion de los tramites</t>
  </si>
  <si>
    <t>Informes de visitas a establecimientos penitenciarios y carcelarios</t>
  </si>
  <si>
    <t>Medir el grado de informes realizados con relación a las visitas realizadas a establecimientos penitenciarios y carcelarios.</t>
  </si>
  <si>
    <t>A principio de año se realiza un cornograma de visitas a Centros Penitenciarios, en embargo éste debe ser sometido a continuas modificaciones, ya que no habia el personal suficiente para realizar la totalidad de las visitas.</t>
  </si>
  <si>
    <t>Cronograma de visitas  - informes de visitas</t>
  </si>
  <si>
    <t>Porcentaje de centros penitenciarios y carcelarios con diagnósticos elaborados</t>
  </si>
  <si>
    <t>Medir el grado de diagnósticos realizados con relación a las visitas realizadas a establecimientos penitenciarios y carcelarios</t>
  </si>
  <si>
    <t>Cronograma de visitas</t>
  </si>
  <si>
    <t>Gestión administrativa</t>
  </si>
  <si>
    <t>Actualizar y verificar la custodia de los bienes devolutivos por responsable de los mismos.</t>
  </si>
  <si>
    <t>PCT</t>
  </si>
  <si>
    <t>Actualización y mantenimiento del movimiento del almacén del MJD</t>
  </si>
  <si>
    <t>Generar registros contables confiables de acuerdo al movimiento del almacén,</t>
  </si>
  <si>
    <t>Se han generado oportunamente los cierres mensuales y los reportes contables a la fecha.</t>
  </si>
  <si>
    <t>Baja de bienes del inventario del MJD</t>
  </si>
  <si>
    <t>Actualizar los inventarios y generar y depurar los registros contables</t>
  </si>
  <si>
    <t>PCT y Actos Administrativos</t>
  </si>
  <si>
    <t>Servicios administrativos</t>
  </si>
  <si>
    <t>Controlar y verificar el correcto funcionamiento del parque automotor de MJD.</t>
  </si>
  <si>
    <t>Cuentas de Cobro - Autorizaciones y Solicitudes Conductores</t>
  </si>
  <si>
    <t>Mantenimiento de los sistemas del MJD (Ascensores, Aire Acondicionado, Respaldo Eléctrico y Electrobombas)</t>
  </si>
  <si>
    <t>Garantizar la operación de los diferentes sistemas del MJD.</t>
  </si>
  <si>
    <t>De acuerdo con los contratos de mantenimiento preventivo y correctivo vigentes relacionados con este indicador, se puede establecer que el Ministerio de Justicia y del Derecho, se encuentra al día en cuanto a los mantenimientos programados mensualmente y  consagrados en dichos contratos.</t>
  </si>
  <si>
    <t>Reportes de mantenimiento entregados por el tercero</t>
  </si>
  <si>
    <t>Gestión financiera</t>
  </si>
  <si>
    <t>Atender oportunamente los requerimientos solicitados de CDP de manera eficaz.</t>
  </si>
  <si>
    <t xml:space="preserve">De acuerdo al indicador Expedicion de Certificados de Disponibilidad Presupuestal podemos observar que se cumple la meta establecida del 100%, demostrando asi eficacia en el proceso. </t>
  </si>
  <si>
    <t>SIIF</t>
  </si>
  <si>
    <t>Atender oportunamente los requerimientos solicitados de Registros Presupuestales de
manera eficaz.</t>
  </si>
  <si>
    <t>Se puede observar en la grafica y con los datos optenidos, que el numero de RPs solicitados es igual al numero de RPs expedidos cumpliendo asi con la meta del indicador el 100%.</t>
  </si>
  <si>
    <t>Atender oportunamente los requerimientos solicitados de modificaciones presupuestales
de manera eficaz.</t>
  </si>
  <si>
    <t>Podemos observar que hubo una tendencia creciente durante los trimestres corridos en el presente año, podemos concluir que hay una falta de planeacion en el plan de compras por parte de las direcciones del Ministerio de Justicia y del Derecho.</t>
  </si>
  <si>
    <t>Registro, actualización y presentación de los estados financieros del Ministerio de Justicia del Derecho</t>
  </si>
  <si>
    <t>Entregar oportunamente la información de los estados financieros ante la Contaduría General de la Nación</t>
  </si>
  <si>
    <t>El indicador nos muestra que la meta se cumplio al 100%.</t>
  </si>
  <si>
    <t>Realizar el pago oportuno de las obligaciones contraídas por Parte del Ministerio.</t>
  </si>
  <si>
    <t>Se puede establecer que el indicador de pagos de compromisos ha cumplido con el 100%, es decir que todas las cuentas radicadas en tesoreria se le dieron tramite de pago, demostrando una eficiente ejecucion.</t>
  </si>
  <si>
    <t>Gestión de recursos informáticos</t>
  </si>
  <si>
    <t>Disponibilidad de los sistemas críticos</t>
  </si>
  <si>
    <t>Medir los tiempos de disponibilidad de los servidores que soportan los servicios críticos del MJD de TI</t>
  </si>
  <si>
    <t>Se realiza el seguimiento al comportaminento de los servidores del Ministerio, referente a la disponibilidad para el soporte de los servicios críticos, dando como resultado el 100% de disponibilidad para su uso.</t>
  </si>
  <si>
    <t>Software de seguimiento HP Network Node Manager</t>
  </si>
  <si>
    <t>Oportunidad en la atención del soporte requerido</t>
  </si>
  <si>
    <t>Medir el cumplimiento de los acuerdos de nivel de servicio para el soporte al usuario</t>
  </si>
  <si>
    <t>De acuerdo con el comportameinto del indicador, se establece un cumplimiento del 98,7% de cumplimiento de las metas establecidas para el período, logrando el cumplimiento de la meta para los meses de enero y mayo.</t>
  </si>
  <si>
    <t>Aplicativo aranda - Hojas de cálculo</t>
  </si>
  <si>
    <t>Satisfacción de las necesidad de los usuarios</t>
  </si>
  <si>
    <t>Medir la satisfacción de los usuarios frente a los servicios prestados por el procesos Gestión de recursos informáticos</t>
  </si>
  <si>
    <t>Efectividad</t>
  </si>
  <si>
    <t>De acuerdo con el comportamiento del indicador y los datos arrojados a partir de las encuestas a los ususarios, las metas mensuales se han cumplido de acuerdo con lo programado logrando un avance promedio anual del 102%.</t>
  </si>
  <si>
    <t>Aplicativo Aranda - Encuestas en papel</t>
  </si>
  <si>
    <t>Tablas de retención documental actualizadas</t>
  </si>
  <si>
    <t>Medir el grado de actualización de las tablas de retención documental en las diferentes unidades de gestión.</t>
  </si>
  <si>
    <t>Aplicativo SIGOB</t>
  </si>
  <si>
    <t>Conocer el porcentaje de documentos que cumplen con el registro en su recepción.</t>
  </si>
  <si>
    <t>El indicador del proceso fue diseñado para medir el avance de la elaboración de las Tablas de Retención Documental - TRD. Con la aprobación de las TRD de cada una de las dependencias del Ministerio, la medición del proceso será a través del porcentaje de la implementación de las TRD en las dependencias.</t>
  </si>
  <si>
    <t>Actas de reuniones, lista de asistencia, correos electrónicos, comunicaciones internas y documento final</t>
  </si>
  <si>
    <t>Registro de correspondencia externa despachada</t>
  </si>
  <si>
    <t>Conocer el porcentaje de documentos externos que efectivamente son despachados a sus respectivos destinos.</t>
  </si>
  <si>
    <t>Gestión del talento humano</t>
  </si>
  <si>
    <t>Administración del talento humano</t>
  </si>
  <si>
    <t>Atención de requerimientos de información laboral</t>
  </si>
  <si>
    <t>Establecer el grado de cumplimiento en el suministro de certificaciones e información requeridas por los servidores, ex servidores públicos, empresas, entes de control y demás, de manera oportuna, veraz, precisa y efectiva.</t>
  </si>
  <si>
    <t>* Durante el primer trimestre se recibieron y tramitaron 195 solicitudes de información laboral, certifciaciones de tiempos de servicios y otros. Se efectuaron los trámites pertinentes a las diferentes novedades  de planta  de personal (Ingresos, retiros, encargos, comisiones, etc.,)   y otros fines relacionados con la administración de personal.  
* Durante el segundo trimestre se recibieron y tramitaron 368 solicitudes de información laboral.
*  Durante el tercer trimestre se tramitaron 321 solicitudes información laboral.</t>
  </si>
  <si>
    <t>Base de datos con ingresos de personal</t>
  </si>
  <si>
    <t>Trámite de la vinculación de los funcionarios</t>
  </si>
  <si>
    <t>Establecer el grado de cumplimiento en la vinculación de funcionarios</t>
  </si>
  <si>
    <t>Establecer el grado de reconocimiento de primas técnicas tramitadas en relación a las solicitudes radicadas.</t>
  </si>
  <si>
    <t>Base de datos solicitud de primas tecnicas (fecha de tramite, numero de resolución)</t>
  </si>
  <si>
    <t>Liquidación y trámite de la Nómina</t>
  </si>
  <si>
    <t>Establecer el grado de cumplimiento en la  liquidación mensual de la nómina.</t>
  </si>
  <si>
    <t>Se realizaron las liquidaciones de nómina y aportes de ley durante cada uno de los  meses del tercer trimestre en los tiempos establecidos.  Se hizo revisión de novedades de personal.  Se liquidó la nómina mensual . Se envío la liquidación de nómina y de aportes al Grupo de Gestión Financiera y Contable para su pago.</t>
  </si>
  <si>
    <t>Nómina liquidada</t>
  </si>
  <si>
    <t>Establecer el grado de cumplimiento en el tramité de las comisiones a                 nivel nacional e internacional.</t>
  </si>
  <si>
    <t>Base de datos comisiones "Control de numeración" , Formatos no munerados,  Formatos de comisiones al exterior</t>
  </si>
  <si>
    <t>Establecer el grado de cumplimiento en la consolidación de evaluaciones de desempeño ordinarias de los funcionarios de la entidad</t>
  </si>
  <si>
    <t>Desarrollo del talento humano</t>
  </si>
  <si>
    <t>Establecer el grado de cumplimiento en la elaboración y aprobación del Programa de Bienestar Social e Incentivos elaborado y aprobado</t>
  </si>
  <si>
    <t>Medir el grado de cumplimiento en la ejecución de las actividades programadas en el Programa de Bienestar Social e Incentivos</t>
  </si>
  <si>
    <t>Establecer el porcentaje de cobertura del Programa de Bienestar Social e Incentivos, teniendo en cuenta los servidores que se benefician de las actividades programadas.</t>
  </si>
  <si>
    <t>En el tercer trimestre se logró una cobertura del 82%. En las actividades abiertas el número de convocados se asume como el número de inscritos ya se tratan de actividades por demanda.</t>
  </si>
  <si>
    <t>Establecer el grado de cumplimiento en la elaboración y aprobación del  Plan Institucional de Capacitación (PIC) elaborado y aprobado</t>
  </si>
  <si>
    <t>Medir el grado de cumplimiento en la ejecución de las actividades programadas en el Plan Institucional de Capacitación (PIC) ejecutado</t>
  </si>
  <si>
    <t>Establecer el porcentaje de cobertura del Plan Institucional de Capacitación (PIC) ejecutado, teniendo en cuenta los servidores que se benefician de las actividades programadas.</t>
  </si>
  <si>
    <t>Establecer el grado de cumplimiento en la elaboración y aprobación del Plan del Sistema de Gestión de la Seguridad y Salud en el Trabajo</t>
  </si>
  <si>
    <t>Medir el grado de cumplimiento en la ejecución de las actividades programadas en el Plan del Sistema de Gestión de la Seguridad y Salud en el Trabajo</t>
  </si>
  <si>
    <t>Establecer el porcentaje de cobertura del Plan del Sistema de Gestión de la Seguridad y Salud en el Trabajo, teniendo en cuenta los servidores que se benefician de las actividades programadas.</t>
  </si>
  <si>
    <t xml:space="preserve">
En el tercer trimestre se logró una cobertura del 60% de acuerdo con las actividades programadas y cantidad de convocados, teniendo en cuenta que la actividad de la semana de la salud fue abierta a todos los funcionarios  y contratistas de la entidad.</t>
  </si>
  <si>
    <t>Gestión de asuntos disciplinarios</t>
  </si>
  <si>
    <t>Índice de quejas e informes de servidores públicos tramitados</t>
  </si>
  <si>
    <t>Medir el grado de cumplimiento en la atención de las  quejas e informes recibidos por la Coordinación de Asuntos Disciplinarios.</t>
  </si>
  <si>
    <t>Cuadro de control de expedientes</t>
  </si>
  <si>
    <t xml:space="preserve">Cumplimiento del término legal de la etapa de indagación preliminar </t>
  </si>
  <si>
    <t xml:space="preserve">Medir la oportunidad en el cumplimiento del término legal para  practicar las pruebas necesarias dentro de la etapa de indagación preliminar.  </t>
  </si>
  <si>
    <t>Cumplimiento del término legal de la etapa de investigación disciplinaria</t>
  </si>
  <si>
    <t xml:space="preserve">Medir la oportunidad en el cumplimiento del término legal para  practicar las pruebas necesarias dentro de la etapa de investigación disciplinaria.  </t>
  </si>
  <si>
    <t xml:space="preserve"> Desarrollo del proceso disciplinario dentro del término de prescripción</t>
  </si>
  <si>
    <t xml:space="preserve">Medir el grado de cumplimiento del término legal de prescripción en el desarrollo del proceso disciplinario.  </t>
  </si>
  <si>
    <t>En el tercer trimestre de 2013 el Grupo no ha tenido expedientes con antigüedad igual o superior a 5 años y por esa razón los autos de archivo y fallos que se profirieron en ese lapso lo fueron dentro del término de prescripción, esto es, en forma oportuna.</t>
  </si>
  <si>
    <t>Porcentaje de  solicitudes de contratación aceptadas - sobre las solicitudes presentadas</t>
  </si>
  <si>
    <t>Medir el cumplimiento de los requisitos establecidos en los manuales sobre las solicitudes de contratación presentadas por todos los procesos</t>
  </si>
  <si>
    <t>Hoja de cálculo</t>
  </si>
  <si>
    <t>SOLICITUDES DE CONTRATACIÓN ACEPTADAS</t>
  </si>
  <si>
    <t>Porcentaje de Contratos Suscritos por el MJD - sobre solicitudes de contratación aceptadas por el Grupo de Gestión Contractual</t>
  </si>
  <si>
    <t>Medir la eficacia del proceso contractual en cuanto a la gestión realizada y el resultado obtenido</t>
  </si>
  <si>
    <t xml:space="preserve">Durante el tercer trimestre se cumplió  la meta programada, toda vez que de las 83 solicitudes aprobadas por el GGC, se elaboraron los 83 contratos </t>
  </si>
  <si>
    <t>PORCENTAJE DE CONTRATOS SUSCRITOS</t>
  </si>
  <si>
    <t>Porcentaje de Contratos Suscritos por el MJD - sobre los contratos proyectados en el plan de contratación</t>
  </si>
  <si>
    <t>Medir la eficiencia de todos los procesos, para satisfacer de manera adecuada las necesidades del MJD</t>
  </si>
  <si>
    <t>PORCENTAJE DE CONTRATOS SUSCRITOS POR EL MJD</t>
  </si>
  <si>
    <t>Porcentaje de Cumplimiento cronogramas iniciales en procesos públicos de selección - sobre solicitudes presentadas</t>
  </si>
  <si>
    <t>Medir el cumplimiento de los cronogramas iniciales en los proceso públicos adelantados por el MJD</t>
  </si>
  <si>
    <t>Porcentaje de cumplimiento en la liquidación de contratos</t>
  </si>
  <si>
    <t>Medir la eficacia en la liquidación de contratos de acuerdo con los tiempos establecidos por el MJD</t>
  </si>
  <si>
    <t>Se obtuvo un cumplimiento del indicador del 41,7%, de acuerdo con los porgramado para la vigencia, situación que se presentó  toda vez que los porcentajes de avance de dicho indicador se establecieron de acuerdo con las cargas de trabajo que tendría el Grupo de Gestión Contractual, estimadas según el plan anual de contratación inicialmente elaborado, el cual ha sufrido varios cambios, que han generado modificaciones y desplazamientos en la fechas de los tramites contractuales y, por ende, en el volumen de procesos que se esperaba tener en cada mes. Esta situación puntualmente afecta el volumen de trámites contractuales en el segundo semestre que se esperaba que fuera menor, razón por la cual se habían proyectado mayor número de liquidaciones para el segundo semestre del presente año. Por esta razón coyuntural, se ajusta la meta para el cuarto trimestre en 15 liquidaciones.</t>
  </si>
  <si>
    <t>PORCENTAJE DE CUMPLIMIENTO EN LA LIQUIDACIÓN</t>
  </si>
  <si>
    <t>Medición de la satisfacción de los clientes del proceso Gestión Contractual</t>
  </si>
  <si>
    <t>Medir la percepción de los clientes frente al acompañamiento de la Gestión Contractual</t>
  </si>
  <si>
    <t>encuesta de satisfacción</t>
  </si>
  <si>
    <t>MEDICIÓN DE LA SATISFACCIÓN</t>
  </si>
  <si>
    <t>Gestión jurídica</t>
  </si>
  <si>
    <t>Actuaciones administrativas</t>
  </si>
  <si>
    <t>Actos administrativos elaborados</t>
  </si>
  <si>
    <t>Evaluar la eficacia del manejo de los actos administrativos que hace o revisa el MJD</t>
  </si>
  <si>
    <t>SIGOB</t>
  </si>
  <si>
    <t>Consultas tramitadas</t>
  </si>
  <si>
    <t>Evaluar la eficacia del manejo de las consultas tramitadas por el MJD</t>
  </si>
  <si>
    <t>La única solicitud de tramite de Consulta al Consejo de Estado fue gestionada.</t>
  </si>
  <si>
    <t>Derechos de petición atendidos</t>
  </si>
  <si>
    <t>Evaluar la eficacia del manejo de los derechos de petición atendidos por el MJD</t>
  </si>
  <si>
    <t>Defensa jurídica</t>
  </si>
  <si>
    <t>Evaluar como es la atención de demandas contra el MJD para la toma de acciones de mejoramiento</t>
  </si>
  <si>
    <t xml:space="preserve">El trámite de todas las demandas inicia en el mes en que se notifican al MJD, finalizando su gestión en ese mismo periodo o en los siguientes, según los términos legales. </t>
  </si>
  <si>
    <t>Base de datos de entrada de correspondencia Grupo Defensa Jurídica</t>
  </si>
  <si>
    <t>Atención de solicitudes de conciliación prejudicial en las que se convoque al MJD</t>
  </si>
  <si>
    <t>Evaluar la atención de solicitudes de conciliación prejudicial en las que se convoque al MJD para Ia
toma de acciones de mejoramiento</t>
  </si>
  <si>
    <t xml:space="preserve">El trámite de todas las solicitudes de conciliación inicia en el mes en que se notifican al MJD, finalizando su gestión en ese mismo periodo o en los siguientes, según las sesiones del Comité de Conciliación. </t>
  </si>
  <si>
    <t>Gestión de pago de sentencias condenatorias y conciliaciones</t>
  </si>
  <si>
    <t>Evaluar fa gestión del pago de sentencias condenatorias y conciliaciones en el MJD para la toma de acciones de mejoramiento</t>
  </si>
  <si>
    <t xml:space="preserve">1) Es preciso aclarar que el pago definitivo se realiza en la medida en que la entidad cuente con la totalidad de la documentación legal que deben aportar tanto beneficiarios como terceros. 2) la sentencia reportada en enero corresponde al primer (1°) caso de 2013 (francisco enrique villamil navarro), cuya condena concreta en firme venía desde 2012 y sobre la cual se realizó el trámite legal que derivo en el pago registrado en julio (resolución 525 del 29/07/13). 3) la sentencia reportada en mayo corresponde al segundo (2°) caso de 2013 (fernando arevalo carrascal), cuya condena concreta en firme se encuentra en trámite de pago. 4) la sentencia reportada en julio corresponde al tercer (3°) caso de 2013 (blanca aydee rodriguez), cuya condena concreta en firme se encuentra en trámite de pago. 5) la sentencia reportada en agosto corresponde al cuarto (4°) caso de 2013 (alicia sanchez estupiñan), cuya condena concreta en firme se encuentra en trámite de pago.  </t>
  </si>
  <si>
    <t xml:space="preserve">Base de datos de la Rama Judicial y del Grupo Defensa Jurídica / Correspondencia SIGOB </t>
  </si>
  <si>
    <t>Seguimiento y evaluación</t>
  </si>
  <si>
    <t>EFICACIA: % De cumplimiento del programa de auditorías</t>
  </si>
  <si>
    <t>Asegurar la ejecución del total de las auditorías programadas de acuerdo con los criterios y procedimientos establecidos.</t>
  </si>
  <si>
    <t>No se reportan datos para el indicador debido a que estos se producirán una vez se cuente con la formulación de acciones de mejora que se formulen a partir de las auditorías de calidad, se implementen y se realicen las correspondientes auditorías de verificación de efectividad.</t>
  </si>
  <si>
    <t>Matriz de acciones de mejora, informes de auditoría de verificación de efectividad</t>
  </si>
  <si>
    <t>EFICIENCIA: Eficiencia en la ejecución de las auditorías</t>
  </si>
  <si>
    <t>Lograr que la auditoría sea el instrumento que permita la mejora continua, tendiente a
desarrollar una gestión pública de calidad, con la optimización de los recursos disponibles.</t>
  </si>
  <si>
    <t>Programación de auditorias, oficios  de notificación de auditoría, oficios remisorios de informe de auditoría, informe de auditoría</t>
  </si>
  <si>
    <t>Mejoramiento continuo</t>
  </si>
  <si>
    <t>Desempeño del Sistema Integrado de Gestión</t>
  </si>
  <si>
    <t>Establecer el grado de cumplimiento de los objetivos de calidad en el marco del Sistema Integrado de Gestión.</t>
  </si>
  <si>
    <t>Porcentaje de avance en el diseño e implementación del Sistema Integrado de Gestión</t>
  </si>
  <si>
    <t>Establecer el avance porcentual  en el diseño y la  implementación del Sistema Integrado de Gestión</t>
  </si>
  <si>
    <t>El cumplimietno para el indicador "Oportunidad en la respuesta a los requerimientos de información", fue del 98,4% de eficacia en la respuesta a los requerimientos de los ciudadanos. 
El corte para el indicador se realiza con fecha 12 de febrero de 2014, por lo que puede variar los datos debido a que esta pendiente la entrega de informes por algunas dependencias.</t>
  </si>
  <si>
    <t>Sigob - base de datos de hoja de cálculo</t>
  </si>
  <si>
    <t xml:space="preserve">Se promediaron y tabularon los resultados de la  encuesta de satisfaccion realizada con corte al 30 de diciembre de 2013 con las preguntas relacionadas con la calidad de la información: tales como lenguaje apropiado, conocimiento y tiempo de respuesta para los canales de informaciòn disponibles por el MJD, cuyos resultados arrojo un 4,12%. Adicionalmente para este ultimo semestre de 2013 el valor de indicador programado se modifico de 3, aumentando a  4 </t>
  </si>
  <si>
    <t xml:space="preserve">Se promediaron y tabularon los resultados  de la  encuesta de satisfaccion realizada con corte al 30 de diciembre de 2013  para el acceso a los canales de informacio: presencial, telefonico, virtual y escrito.  Cuyo resultado arrojo el  4.26%, de igual forma, para este ultimo semestre de 2013 el valor de indicador programado se modifico de 3, aumentando a  4 </t>
  </si>
  <si>
    <t xml:space="preserve">(i) No hay datos de medición de enero a septiembre toda vez que se previó iniciar a partir del cuarto trimestre del 2013.
(ii) El 96,2% que arrojó como cifra final en el indicador que busca medir la eficacia de la información gestionada por el Grupo de Comunicaciones, corresponde a la opinión de diversos periodistas que fueron encuestados sobre la pertinencia de la información que normalmente se proporciona a los medios de comunicación. El 3,8% restante corresponde a opiniones que consideran que la información puede ser mejor, y que incluso la califican como información incompleta. Esta medida nos permitirá analizar qué acciones se pueden tomar para mejorar la percepción en el público interlocutor (periodistas) </t>
  </si>
  <si>
    <t>encuestas</t>
  </si>
  <si>
    <t xml:space="preserve">Indicador por Demanda
En el cuarto trimestre del año se recibió un total de 17 solicitudes de asistencia judicial. Todas ellas fueron atendidas oportunamente, cumpliendo así con la meta del 100% programa. </t>
  </si>
  <si>
    <t>TIPO DE INDICADOR: Indicador por Demanda.
-ANÁLISIS: A 31 de diciembre del año 2013, se recibieron cuarenta y un (41) solicitudes de autorización para la creación de Centros de Conciliación y/o Arbitraje, de las cuales se atendieron cuarenta (40) y una  (1) se encuentra en trámite; lo cual equivale al cumplimiento de un 98% de la meta programada, es decir, que las solicitudes que se reciben son atendidas oportunamente dentro del término establecido. De igual forma, es importante anotar que este es un Indicador por demanda, y por lo tanto durante el periodo objeto de análisis, ha presentado variaciones en la cantidad de solicitudes recibidas y atendidas mes a mes sin llegar a afectar la meta del indicador, a pesar que esta actividad es realizada por un solo funcionario. 
-CONCLUSIÓN: En cuanto a los resultados que se han obtenido del trámite de las solicitudes de autorización para la creación de Centros de Conciliación y/o Arbitraje, durante el año 2013 se atendieron 22 solicitudes con Requerimiento y 18 con Resolución ( Aldea Global, Fundación Casa del Abogado del Valle, Superintendencia de Puertos y Transporte, Universidad San Buenaventura - Bogotá, Fundación Liborio Mejía - Valledupar, Fundación Fundaterapia, Corporación Uniciencia, Universidad de Pamplona, Corporación Universitaria de Sabaneta, Universidad de San Buenaventura Bogotá, Universidad Pamplona - Villa del Rosario, Corporación Camino de la Armonía, Sociedad Antioqueña de Ingenieros y Arquitectos, Convenio Nortesantandereano, Fundación Abraham Lincoln, Institución Universitaria de Colombia, Centro de Conciliación del Comercio y Universidad Mariana Padre Reinaldo Herbrand - Nota: De las 18 Resoluciones, 14 son de Creación y 4 de Archivo). Asimismo, 1 se encuentra en trámite.</t>
  </si>
  <si>
    <t>TIPO DE INDICADOR: Indicador por Demanda
ANÁLISIS: A 31 de diciembre del año 2013, se han recibido y atendido doce (12) solicitudes de otorgamiento de Aval para formar Conciliadores en M.A.S.C. y en Insolvencia de Persona Natural No Comerciante; lo cual equivale al cumplimiento del 100% de la meta programada, es decir, que todas las solicitudes que se reciben son atendidas oportunamente. De igual forma, es importante anotar que este es un Indicador por demanda, y por lo tanto durante el periodo objeto de análisis, ha presentado leves variaciones en la cantidad de solicitudes recibidas y atendidas mes a mes sin llegar a afectar la meta del indicador. 
CONCLUSIÓN: En cuanto a los resultados que se han obtenido del trámite de las solicitudes de  otorgamiento de Aval para formar Conciliadores en M.A.S.C. y en Insolvencia de Persona Natural No Comerciante, se tiene que a 31 de diciembre del año 2013, se han atendido 8 solicitudes con Requerimiento y 4 con Resolución (Universidad Los Libertadores, Corporación Corpoaméricas, Fundación Mariana y Universidad SurColombiana).</t>
  </si>
  <si>
    <t xml:space="preserve">ANÁLISIS: Durante el año 2013, entraron en operación siete (7) Centros de Convivencia Ciudadana, cumpliendo así con el 100% de la meta establecida para la vigencia: Nunchía y Paz de Ariporo (Casanare) y Puerto Wilches y Sabana de Torres (Santander) en el mes de febrero; Calamar (Guaviare) y Espinal (Tolima) en el mes de marzo y Ábrego (Norte de Santander) en el mes de mayo. En cuanto al resultado obtenido, es de anotar que 4 Centros de Convivencia Ciudadana corresponden a rezagos de vigencias pasadas que se lograron ejecutar en el año 2013, debido a demoras presentadas en la terminación de la obra física de los Centros de Convivencia Ciudadana. 
CONCLUSIÓN: A 31 de diciembre del año 2013, se cuenta con veintinueve (29) Centros de Convivencia Ciudadana puestos en Operación, los cuales se encuentran ubicados en 15 Departamentos y 29 Municipios del Territorio Nacional.  </t>
  </si>
  <si>
    <t xml:space="preserve">ANÁLISIS: Durante el año 2013, entraron en operación cinco (5) Casas de Justicia: Santander de Quilichao (Cauca) en  el mes de Febrero, San José del Guaviare (Guaviare) en el mes de marzo, Ipiales - Nariño en el mes de julio, Kennedy - Cundinamarca (Bogotá) y  Florencia (Caquetá) en el mes de octubre; sobrepasando en un 67% la meta programada para la presente vigencia, la cual corresponde a 3 Casas de Justicia en operación. En cuanto al resultado obtenido, es de anotar que 2 Casas de Justicia correponden a rezagos de vigencias pasadas que se lograron ejecutar  en el año 2013, debido a demoras presentadas en la terminación de la obra física.
CONCLUSIÓN: A 31 de diciembre del año 2013, se cuenta con ochenta y cinco (85) Casas de Justicia puestas en Operación, las cuales se encuentran ubicadas en 27 Departamentos y 74 Municipios del Territorio Nacional. </t>
  </si>
  <si>
    <t>ANÁLISIS: Durante el año 2013, se avalaron doscientos veinticinco (225) Postulados a Conciliadores en Equidad de veintiséis (26) municipios de Antioquia, Santander y La Guajira; fortaleciendo así estos municipios con la figura de la Conciliación en Equidad, con lo cual se sobrepasó en un 86% la meta establecida para la presente vigencia. Lo anterior obedece, a que el total de los municipios señalados, cumplieron con la documentación y demás parámetros de selección requeridos de cada uno de los postulados a Conciliadores en Equidad que fueron avalados y que superaron el proceso de selección realizado por el Programa Nacional de Justicia en Equidad. La relación de avales es la siguiente:
1. Abriaquí: 2 Avalados/as (OFI13-0010324-DMA-2100 del 7-May-2013).                                                                    
2. Amalfi: 4 Avalados/as (OFI13-0010371-DMA-2100 del 7-May-2013; OFI13-0031424-DMA-2100 del 2-Dic-2013).
3. Barbosa: 4 Avalados/as (OFI13-0010383-DMA-2100 del 7-May-2013).                                                                                                                                  
4. Bello: 16 Avalados/as (OFI13-0010384-DMA-2100 del 7-May-2013).
5. El Peñol: 6 Avalados/as (OFI13-0010390-DMA-2100 del 7-May-2013).                                                                                                                                    
6. Ituango: 2 Avalados/as (OFI13-0010426-DMA-2100 del 7-May-2013).
7. Jardín: 9 Avalados/as (OFI13-0010445-DMA-2100 del 7-May-2013).                                                                                                                                        
8. Jericó: 7 Avalados/as (OFI13-0010562-DMA-2100 del 8-May-2013).
9. Puerto Triunfo: 7 Avalados/as (OFI13-0010567-DMA-2100 del 8-May-2013).                                                                                                                       
10. Salgar: 9 Avalados/as (OFI13-0010583-DMA-2100 del 8-May-2013).
11. San Vicente Ferrer: 9 Avalados/as (OFI13-0011082-DMA-2100 del 15-May-2013).                                                                                                           
12. Santuario: 9 Avalados/as (OFI13-0011084-DMA-2100 del 15-May-2013).
13. Támesis: 7 Avalados/as (OFI13-0011086-DMA-2100 del 15-May-2013).                                                                                                                                   
14. Venecia: 7 Avalados/as (OFI13-0011087-DMA-2100 del 15-May-2013).
15. Sabana de Torres: 6 Avalados/as (OFI13-0026633-DMA-2100 del 17-Oct-2013).                                                                                                            
16. Distracción: 3 Avalados/as (OFI13-0028819-DMA-2100 del 7-Nov-2013).
17. El Molino: 2 Avalados/as (OFI13-0029292-DMA-2100 del 14-Nov-2013).                                                                                                                                 
18. Fonseca: 5 Avalados/as (OFI13-0029332-DMA-2100 del 14-Nov-2013).
19. San Juan del Cesar: 24 Avalados/as (OFI13-0029376-DMA-2100 del 15-Nov-2013).                                                                                                       
20. Aguada: 7 Avalados/as (OFI13-0029432-DMA-2100 del 15-Nov-2013).
21. Concepción: 9 Avalados/as (OFI13-0029746-DMA-2100 del 19-Nov-2013; OFI13-0032627-DMA-2100 del 10-Dic-2013).                  
22. Lebrija: 18 Avalados/as (OFI13-0029742-DMA-2100 del 19-Nov-2013; OFI13-0032616-DMA-2100 del 10-Dic-2013).
23. Ocamonte: 9 Avalados/as (OFI13-0029475-DMA-2100 del 15-Nov-2013).                                                                                                                             
24. Guavatá: 5 Avalados/as (OFI13-0031480-DMA-2100 del 2-Dic-2013).
25. Puerto Parra: 9 Avalados/as (OFI13-0032782-DMA-2100 del 11-Dic-2013).                                                                                                                            
26. Barrancabermeja: 30 Avalados/as (OFI13-0032760-DMA-2100 del 11-Dic-2013).</t>
  </si>
  <si>
    <t xml:space="preserve">A corte 31 de diciembre de 2013 se observa que la gestion de los tramites de solicitudes para la expedicion de los Certificados de Carencia de Informes por Trafico de Estupefacientes (Ordinarios y Extraordinarios), a umentado durante el ultimo trimestre superado el 100% de la meta del indicador, lo cual debe tenerse en cuenta al momento de establecer la meta del indicador para el proximo año. </t>
  </si>
  <si>
    <t>Este indicador muestra que en los meses de noviembre y diciembre del 2013, no se realizaron visitas porque no estaban en la programación de la DPCP, en el mes de octubre no se cumplió con la meta  propuesta en el cronograma de visitas a Centros Penitenciarios por que no habían funcionarios suficientes para atender toda la programación y requerimientos (Órdenes Judiciales y/o convocatorias)</t>
  </si>
  <si>
    <t>El indicador no se ha cumplido satisfactoriamente, teniendo en cuenta que para realizar la depuración de inventarios se requiere dedicar de tiempo completo un Técnico Administrativo y dos Auxiliares durante un año aproximadamente, recurso humano con el cual no cuenta el area de Almacén e Inventarios, únicamente se cuenta con un auxiliar administrativo con dedicación exporadica.</t>
  </si>
  <si>
    <t>Las actividades se encuentran programadas a partir de Julio de 2013, en el mes de diciembre de 2013, se culmino con el proceso de baja y enajenación de bienes.</t>
  </si>
  <si>
    <t xml:space="preserve">El parque automotor del Ministerio de Justicia y del Derecho para el Cuarto Trimestre del 2013 fue de 18 Vehículos y 2 Motocicletas, a los cuales se les efectuó mantenimiento preventivo y correctivo a 16 de ellos, a las automotores Toyota de placas  OHK 396 y BOS 608 no se les efectuó mantenimiento porque se encontraban  fuera de servicio por daño en la transmisión y daño de motor, al automóvil de placas BLH 250, no se le realizo ningún tipo de intervención y a la camioneta BOS 608 se encontraba en proceso de devolución a la Dirección Nacional de Estupefacientes (DNE), toda vez que ya había cumplido con el ciclo de uso para el cual fue solicitada, en cumplimiento del lleno de los requisitos, tal y como lo certifica la Resolución 0618 del 27 de septiembre de 2013 emitida por la Dirección Nacional de Estupefacientes en Liquidación.   
La Camioneta OHK 396 está en proceso de subasta el martillo así como el vehículo Mazda 626 de placas BLH 250, por cuanto no son funcionales para las necesidades de esta cartera Ministerial, por las recurrentes fallas técnico mecánicas que presentan, los hongos que han invadido el blindaje de los vidrios y los modelos de los automotores que ya han cumplido con su ciclo de vida útil, por el cual fueron adquiridos, el cual se efectuara el 18 de octubre del presente año. </t>
  </si>
  <si>
    <t>Se tramitaron todas las vinculaciones requeridas en 2013 (76 en el primer trimestre, 17 en el segundo trimestre, 15 en el tercer trimestre y 5 en el cuarto trimestre)
* Se tramitaron 76  vinculaciones, en el primer trimestre de 2013.  Verificación de las existencia de la vacante para el cargo requerido.  Se realizó la evaluación de las hojas de vida para verificar cumplimiento de requisitos frente al manual de funciones.  Se realizó la verificación del soporte documental de los documentos necesarios para la posesión.   Se elaboraron los proyectos de Resolución de nombramiento.  Se elaboraron las Actas de Posesión requeridas para la vinculación. Se realizaron los trámites de afiliaciones a salud, pensión, ARP y Caja de Compensación.     
* Se tramitaron 17 vinculaciones, en el segundo trimestre de 2013.
* En el tercer trimestre de 2013 se tramitaron 15 vinculaciones entre nombramientos provisionales y de libre nombramiento y remoción.
* En el cuarto trimestre se tramitaron 5 vinculaciones en cargos de libre nombramiento y remoción.</t>
  </si>
  <si>
    <t>* Durante el primer trimestre de 2013 se recibieron 8 solicitudes de prima técnica de las cuales 7 fueron aprobadas y 1 no efectiva por renuncia del funcionario. Las solicitudes recibidas se organizaron y registraron en cuadro de control.  Para el trámite de aprobación se revisaron las hojas de vida con relación a la reglamentación de la prima.  Se revisó el formato de evaluación diligenciado en el caso de la prima técnica por evaluación (6).  Se elaboraron los 7 actos administrativos para aprobación del Secretario General y firma del Ministro.  Se comunicó al interesado y se informó a Nómina del acto administrativo.   
* Durante el segundo trimestre de 2013 se recibieron 3 solicitudes de prima técnica las cuales fueron aprobadas (dos por evaluación de desempeño y una por estudios de formación avanzada y experiencia altamente calificada).
* En el tercer trimestre se recibió una solicitud de prima técnica por estudios de formación avanzada y experiencia altamente calificada la cual fue tramitada y aprobada.
* En el cuarto trimestre se recibieron 3 solicitudes de prima técnica las cuales fueron aprobadas (por estudios de formación avanzada y experiencia altamente calificada).</t>
  </si>
  <si>
    <t>* Durante el primer trimestre de 2013 se tramitaron las 329 solicitudes de comisiones de servicios al interior y 11 al exterior.  Se realizaron los trámites ante las solicitudes de comisión recibidas.  Se realizaron las actividades de ejecución y control del presupuesto (pagos de contratos de tiquetes y pago de viáticos, y adiciones cuando fue requerido).  Se han solicitado y emitido los tiquetes de acuerdo con las solicitudes de comisión y según los términos del contrato.                                                                  
* Durante el segundo trimestre de 2013 se tramitaron las 608 solicitudes de comisiones de servicios al interior y 17 al exterior. Es de aclarar que luego de una revisión en las cifras reportadas en el primer trimestre en comisiones al exterior (11) hicieron falta por reportar 6 comisiones, razón por la cual se agregan en este trimestre para un total de 23, y así tener un acumulado semestral de 34 comisiones al exterior.
* En el tercer trimestre de 2013 se tramitaron 657 comisiones de servicio al interior del país y 7 al exterior. 
* Durante el cuarto trimestre de 2013 se tramitaron 590 solicitudes de comisiones de servicios al interior del país y  6 al exterior. 
Se puede notar una tendencia creciente en el número de comisiones al interior del país.</t>
  </si>
  <si>
    <t xml:space="preserve">Durante los meses de octubre, noviembre y diciembre se ejecutaron las siguientes actividades:
 Celebración de Fechas Especiales  (día del niño), Semana de receso para niños, Concursos (Buzón dulce, Sombrero sin igual), Talleres de Arte Manual (3 y 4), Actividades Artísticas (Talleres de técnica vocal), Juegos de la Función Pública, Vacaciones recreativas, Celebración de eucaristías, Novenas navideñas, Campaña de responsabilidad social y Actividad de fortalecimiento institucional.
Es de aclarar que en este indicador para el cuarto trimestre se reportan 15 actividade, 14 del trimestre más una actividad adicional que no fue reportada en el segundo trimestre.
</t>
  </si>
  <si>
    <t>Durante el cuarto trimestre se realizaon eventos de capacitación en los ejes Organización Administrativa (Gestión de Talento Humano) y Gobernabilidad.
Durante el tercer trimestre se realizaron eventos de capacitación en los ejes Planificación, Organización Administrativa (Gestión Administrativa y Gestión del Talento Humano) , Inversión Pública (Gestión Contractual y Gestión Financiera) y Gobernabilidad.
Durante el segundo trimestre se realizaron eventos de capacitación en los ejes de Inversión Pública (Gestión Contractual y Gestión Financiera), Organización Administrativa (Gestión del talento humano), Planificación y Gobernabilidad.
Durante el primer trimestre de 2013 se realizaron actividades preparatorias para la ejecución del plan, no se programarn eventos de capacitación durante el primer trimestre.</t>
  </si>
  <si>
    <t>Durante el primer trimestre de 2013 se realizaron actividades preparatorias para la ejecución del plan, mas no se ejecutaron eventos de capacitación.
Durante el segundo trimestre el porcentaje de asistencia total es de 72 %, sin embargo el promedio por evento fue de 78% con respecto a los convocados.
Durante el tercer trimestre el porcentaje de asistencia total es de 68,2%, sin embargo el promedio por evento fue de 80% con respecto a los convocados.
Durante el cuarto trimestre el porcentaje de asistencia total fue de 76%</t>
  </si>
  <si>
    <t>Se ejecutaron las  actividades del Plan del Sistema de Gestión de la Seguridad y Salud en el Trabajo de conformidad con el cronograma.  Se ejecutaron las actividades del programa de vigilancia epidemiológica en ergonomía y psicosocial, avances en la Preparación y Atención de Emergencias. Presentación del balance de las actividades cumplidas por la ARL POSITIVA. Entrega de los documentos PVE Ergonomía y Psicosocial.</t>
  </si>
  <si>
    <t>En el cuarto trimestre del año se presentaron quejas o informes que ameritaban el trámite legal así: en octubre 1, en noviembre 0 y en diciembre 2,  frente a los cuales se tomaron oportunamente las respectivas decisiones.</t>
  </si>
  <si>
    <t xml:space="preserve">En octubre se presentaron 9, en noviembre 27, y en diciembre 7 expedientes pendientes de evaluar la indagación preliminar, y las decisiones de evaluación correspondientes fueron proferidas en término.  </t>
  </si>
  <si>
    <t>En los meses de octubre y diciembre no hubo ningún expediente disciplinario pendiente de evaluación de la investigación disciplinaria y en consecuencia no fue proferida ninguna decisión en ese sentido.  En el mes de noviembre se evaluaron dos expedientes de la investigación disciplinaria</t>
  </si>
  <si>
    <t>duarnte el 2014 se cumplio la meta en un 102,3% al aprobar las solicitudes de contratacion radicadas en el GGC,toda vez que la meta establecida era del 90%</t>
  </si>
  <si>
    <t>Durante el cuarto trimestre se cumplió  la meta programada, toda vez que de las 70procesos adelantados durante el 2013, en todos se cumplieron los cronogramas propuestos</t>
  </si>
  <si>
    <t>Los actos administrativos reportados corresponden a proyectos de decreto, resoluciones, actas y acuerdos sometidos a revisión por las entidades del Sector Justicia, dependencias internas del Ministerio y de sus unidades adscritas, así como la elaboración de actos administrativos que resuelven situaciones jurídicas de competencia de la Entidad. La revisión de los actos no implica que los mismos hayan culminado su trámite en las entidades o dependencias respectivas dentro del periodo de reporte de la información. El presente informe incluye datos del año 2013. Se puede concluir que se atendieron de manera oportuna los requerimientos radicados para conocimiento de la Oficina Asesora Jurídica.</t>
  </si>
  <si>
    <t>Los asuntos a que se refiere el presente indicador corresponden a la atención de derechos de petición, incluidos los conceptos, las consultas y tutelas que atendió la Oficina Asesora Jurídica durante el año 2013. A partir del mes de octubre se contabiliza dentro de los asuntos gestionados la atención a las peticiones  y consultas atendidas vía telefónica, presencial y por correo electrónico por los Grupos de Extinción de Dominio, Cobro Coactivo y Defensa Juridica.</t>
  </si>
  <si>
    <t xml:space="preserve">Las auditorías programadas se iniciaron, ejecutaron y entregaron de acuerdo con la programación inicial, sin que se requirieran ajustes. Se han maximizado los tiempos para la ejecución de las auditorías; esto se evidencia en cumplimiento de los términos previstos en la programación y en que además de lo programado se realizó una auditoria adicional al procedimiento "Expedir Acto Administrativo que resuelve Indulto". En este sentido, el avance fue superior al 100%. </t>
  </si>
  <si>
    <t>Cronograma Agenda Legislativa</t>
  </si>
  <si>
    <t>Basados en el análisis de los dos criterios que fueron desarrollados por el grupo de agenda legislativa, se tiene en cuenta que las actividades realizadas fueron 100% llevadas a cabo. 
Se realizó un 100% de seguimiento a todos los Proyectos de Ley y/o Actos Legislativos de interés del Ministerio de Justicia y del Derecho, y de igual manera se asistieron a todas las citaciones de debate de control político y de información que fueron radicadas por parte del Congreso de la República ante el Ministerio de Justicia y del Derecho
Desde el mes de junio se evidenció un aumento significativo  por parte del grupo de agenda legislativa llevando a cabo el seguimiento de todos los Proyectos de Ley y/o Actos Legislativos y también en el control de asistencia a los debates de control político o de información donde fue citado el Ministro de Justicia y del Derecho.</t>
  </si>
  <si>
    <t>De acuerdo con la meta establecida para el 2013, se realizó la revisión del normograma y elaboró la programación para la revisión de la matriz de riesgos, se generaron los indicadores y reportaron avances. Se aprobó el l portafolio de bienes, servicios y trámites del MJD y avanzó la formulación de acciones correctivas, preventivas y de mejora, la actualización de documentos para los procesos del MJD. Se elaboraron los documentos Manual de Caldiad, administración de riesgos y el estilo de dirección de la Entidad.</t>
  </si>
  <si>
    <t>Durante la vigencai 2013, se tuvo un cumplimiento acumulado del 99.2% como resultado de las acciones adelantadas para la ejecución contractual y cumplimiento de lo establecido en el Plan Anual de Adquisiciones .</t>
  </si>
  <si>
    <t xml:space="preserve">El presente indicador se construye con la información reportada por las Direcciones a la Oficina Asesora de Planeación. Las Direcciones que reportaron información son: Dirección de Justicia Formal y Jurisdicional, Dirección de Métodos Alternativos de Solución de Conflictos, Dirección de Desarrollo del Derecho y del Ordenamiento Jurídico y Dirección de Justicia Transicional.
DJFJ: La Dirección programó y elaboró en la vigencia 2013, una política pública, relacionada con los Lineamientos Técnicos para el Desarrollo y Evaluación de la Relación Docencia-Servicio en los Programas de Formación en Ciencias Jurídicas.
DMASC: La Dirección de Métodos Alternativos de Solución de Conflictos, no programó realizar esta actividad durante la vigencia 2013.
DDDOJ: No programó realizar esta actividad durante la vigencia 2013.
DJT: * La Dirección de Justicia Transicional, de la mano de la UARIV, el Departamento Nacional de Planeación, el Centro de Memoria Histórica (CMH) y la Comisión de Seguimiento designada por la Corte Constitucional, construyó los indicadores de goce efectivo del derecho a la justicia y del derecho a la verdad.
* La DJT también ha trabajado en la construcción de documentos de política (informe y recomendaciones recomendaciones sobre la situación carcelaria de los postulados privados de libertad; construcción de política pública participativa alrededor del posible diseño y ejecución de nuevos instrumentos de justicia transicional para el marco legal para la paz), en el segundo semestre se presentó el informe con respecto a la situación carcelaria mencionado. Así mismo, se entregó el documento "justicia Transicional una mirada desde las regiones" como resultado del jercicio participativo para la construcción del marco normativo en torno al marco legal para la paz.
</t>
  </si>
  <si>
    <t>PERSPECTIVA</t>
  </si>
  <si>
    <t>Para consultar  hacer click sobre la imagen</t>
  </si>
  <si>
    <t>Total general</t>
  </si>
  <si>
    <t>GESTIÓN DE RECURSOS INFORMATICOS</t>
  </si>
  <si>
    <t>APLICACIÓN DE POLÍTICAS Y O NORMAS</t>
  </si>
  <si>
    <t>Oficina de Control Interno</t>
  </si>
  <si>
    <t>Subdirección de Sistemas</t>
  </si>
  <si>
    <t xml:space="preserve">Grupo de Control Disciplinario Interno </t>
  </si>
  <si>
    <t>Subdirección de Estrategia y Análisis</t>
  </si>
  <si>
    <t>Oficina Asesora Jurídica</t>
  </si>
  <si>
    <t>Oficina Asesora de Planeación</t>
  </si>
  <si>
    <t>Dirección de Métodos Alternativos de Solución de Conflíctos</t>
  </si>
  <si>
    <t>Oficina de Asuntos Internacionales</t>
  </si>
  <si>
    <t>Grupo de Gestión Administrativa</t>
  </si>
  <si>
    <t>Procesos de Apoyo</t>
  </si>
  <si>
    <t>Procesos de Evaluacion</t>
  </si>
  <si>
    <t>Procesos Estrategicos</t>
  </si>
  <si>
    <t>Procesos Misionales</t>
  </si>
  <si>
    <t>Dirección de Desarrollo del Derecho y del Ordenamiento Jurídico</t>
  </si>
  <si>
    <t>Grupo de Servicio al Ciudadano.</t>
  </si>
  <si>
    <t>PROCESOS</t>
  </si>
  <si>
    <t>Promedio de %</t>
  </si>
  <si>
    <t>DEPENDENCIAS</t>
  </si>
  <si>
    <t>Dirección de Política contra las Drogas</t>
  </si>
  <si>
    <t>Dirección de Política Criminal</t>
  </si>
  <si>
    <t>Grupo de agenda legislativa</t>
  </si>
  <si>
    <t>Grupo de Comunicaciones</t>
  </si>
  <si>
    <t>Grupo de Gestión Contractual</t>
  </si>
  <si>
    <t>Grupo de Gestión Financiera y Contable</t>
  </si>
  <si>
    <t>Grupo de Gestión Humana</t>
  </si>
  <si>
    <t>Dirección de Justicia Formal</t>
  </si>
  <si>
    <t>Oficina de Infomación en Justicia</t>
  </si>
  <si>
    <t>Sub Dirección de Control y Fiscalización de Sustancias Químicas</t>
  </si>
  <si>
    <t>OBJETIVOS</t>
  </si>
  <si>
    <t>ACCESO A LA JUSTICIA</t>
  </si>
  <si>
    <t>ACTUACIONES ADMINISTRATIVAS</t>
  </si>
  <si>
    <t>ADMINISTRACIÓN DEL TALENTO HUMANO</t>
  </si>
  <si>
    <t>ASUNTOS INTERNACIONALES</t>
  </si>
  <si>
    <t>DEFENSA JURÍDICA</t>
  </si>
  <si>
    <t>DESARROLLO DEL TALENTO HUMANO</t>
  </si>
  <si>
    <t>ESTRATEGIA Y ANÁLISIS</t>
  </si>
  <si>
    <t>FORTALECIMIENTO DEL PRINCIPIO DE SEGURIDAD JURÍDICA</t>
  </si>
  <si>
    <t>GESTIÓN DE ASUNTOS DISCIPLINARIOS</t>
  </si>
  <si>
    <t>GESTIÓN DE BIENES</t>
  </si>
  <si>
    <t>SERVICIOS ADMINISTRATIVOS</t>
  </si>
  <si>
    <t>TIPO DE PROCESO</t>
  </si>
  <si>
    <t>Dirección de Justicia Transicional</t>
  </si>
  <si>
    <t>OBJETIVO</t>
  </si>
  <si>
    <t>Total</t>
  </si>
  <si>
    <t>Diseñar y coordinar mecanismos de justicia transicional para contribuir a la reconciliación nacional</t>
  </si>
  <si>
    <t xml:space="preserve">Gerencia efectiva y desarrollo institucional </t>
  </si>
  <si>
    <t>DEPENDENCIA2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</si>
</sst>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0" x14ac:knownFonts="1">
    <font>
      <sz val="11"/>
      <color theme="1"/>
      <name val="Calibri"/>
      <family val="2"/>
      <scheme val="minor"/>
    </font>
    <font>
      <sz val="12"/>
      <color theme="1"/>
      <name val="Century Gothic"/>
      <family val="2"/>
    </font>
    <font>
      <sz val="11"/>
      <color theme="0"/>
      <name val="Calibri"/>
      <family val="2"/>
      <scheme val="minor"/>
    </font>
    <font>
      <sz val="24"/>
      <color theme="0"/>
      <name val="Britannic Bold"/>
      <family val="2"/>
    </font>
    <font>
      <sz val="16"/>
      <color theme="0" tint="-0.499984740745262"/>
      <name val="Britannic Bold"/>
      <family val="2"/>
    </font>
    <font>
      <sz val="11"/>
      <color theme="0" tint="-0.499984740745262"/>
      <name val="Calibri"/>
      <family val="2"/>
      <scheme val="minor"/>
    </font>
    <font>
      <sz val="26"/>
      <color theme="1"/>
      <name val="Britannic Bold"/>
      <family val="2"/>
    </font>
    <font>
      <sz val="36"/>
      <color theme="1"/>
      <name val="Britannic Bold"/>
      <family val="2"/>
    </font>
    <font>
      <sz val="16"/>
      <color theme="1"/>
      <name val="Britannic Bold"/>
      <family val="2"/>
    </font>
    <font>
      <sz val="10"/>
      <color theme="1"/>
      <name val="Blue Highway D Type"/>
    </font>
    <font>
      <sz val="11"/>
      <color theme="1"/>
      <name val="Blue Highway D Type"/>
    </font>
    <font>
      <sz val="9"/>
      <color theme="1"/>
      <name val="Blue Highway D Type"/>
    </font>
    <font>
      <sz val="16"/>
      <color theme="0"/>
      <name val="Blue Highway D Type"/>
    </font>
    <font>
      <sz val="11"/>
      <color theme="0" tint="-0.34998626667073579"/>
      <name val="Calibri"/>
      <family val="2"/>
      <scheme val="minor"/>
    </font>
    <font>
      <sz val="11"/>
      <color theme="1"/>
      <name val="Calibri"/>
      <family val="2"/>
      <scheme val="minor"/>
    </font>
    <font>
      <b/>
      <sz val="12"/>
      <color theme="1"/>
      <name val="Arial"/>
      <family val="2"/>
    </font>
    <font>
      <b/>
      <sz val="14"/>
      <color theme="1"/>
      <name val="Arial"/>
      <family val="2"/>
    </font>
    <font>
      <sz val="11"/>
      <color indexed="8"/>
      <name val="Calibri"/>
      <family val="2"/>
    </font>
    <font>
      <sz val="12"/>
      <name val="Arial"/>
      <family val="2"/>
    </font>
    <font>
      <sz val="10"/>
      <name val="Arial"/>
      <family val="2"/>
    </font>
    <font>
      <sz val="20"/>
      <color theme="0"/>
      <name val="Blue Highway D Type"/>
    </font>
    <font>
      <sz val="10"/>
      <color theme="1"/>
      <name val="Century Gothic"/>
      <family val="2"/>
    </font>
    <font>
      <b/>
      <sz val="11"/>
      <color theme="0"/>
      <name val="Calibri"/>
      <family val="2"/>
      <scheme val="minor"/>
    </font>
    <font>
      <sz val="11"/>
      <name val="Calibri"/>
      <family val="2"/>
      <scheme val="minor"/>
    </font>
    <font>
      <sz val="26"/>
      <color theme="0"/>
      <name val="Blue Highway D Type"/>
    </font>
    <font>
      <b/>
      <sz val="18"/>
      <color theme="1"/>
      <name val="Arial"/>
      <family val="2"/>
    </font>
    <font>
      <sz val="11"/>
      <color theme="1"/>
      <name val="Arial"/>
      <family val="2"/>
    </font>
    <font>
      <sz val="14"/>
      <color theme="1"/>
      <name val="Arial"/>
      <family val="2"/>
    </font>
    <font>
      <sz val="12"/>
      <color theme="1"/>
      <name val="Arial"/>
      <family val="2"/>
    </font>
    <font>
      <b/>
      <sz val="11"/>
      <color theme="1"/>
      <name val="Arial"/>
      <family val="2"/>
    </font>
    <font>
      <sz val="16"/>
      <color theme="1"/>
      <name val="Arial"/>
      <family val="2"/>
    </font>
    <font>
      <b/>
      <sz val="11"/>
      <name val="Arial"/>
      <family val="2"/>
    </font>
    <font>
      <b/>
      <sz val="11"/>
      <color theme="1"/>
      <name val="Calibri"/>
      <family val="2"/>
      <scheme val="minor"/>
    </font>
    <font>
      <sz val="14"/>
      <color theme="1"/>
      <name val="Britannic Bold"/>
      <family val="2"/>
    </font>
    <font>
      <b/>
      <sz val="9"/>
      <color rgb="FFFF0000"/>
      <name val="Arial"/>
      <family val="2"/>
    </font>
    <font>
      <sz val="10"/>
      <color theme="0"/>
      <name val="Arial"/>
      <family val="2"/>
    </font>
    <font>
      <b/>
      <sz val="11"/>
      <color rgb="FFFF0000"/>
      <name val="DFKai-SB"/>
      <family val="4"/>
    </font>
    <font>
      <sz val="22"/>
      <color theme="1"/>
      <name val="Britannic Bold"/>
      <family val="2"/>
    </font>
    <font>
      <sz val="11"/>
      <color theme="0"/>
      <name val="Britannic Bold"/>
      <family val="2"/>
    </font>
    <font>
      <sz val="28"/>
      <color theme="1"/>
      <name val="Britannic Bold"/>
      <family val="2"/>
    </font>
  </fonts>
  <fills count="1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249977111117893"/>
        <bgColor indexed="64"/>
      </patternFill>
    </fill>
    <fill>
      <patternFill patternType="solid">
        <fgColor theme="4" tint="0.79998168889431442"/>
        <bgColor theme="4" tint="0.79998168889431442"/>
      </patternFill>
    </fill>
    <fill>
      <patternFill patternType="solid">
        <fgColor theme="3" tint="-0.249977111117893"/>
        <bgColor indexed="64"/>
      </patternFill>
    </fill>
    <fill>
      <patternFill patternType="solid">
        <fgColor theme="3" tint="0.79998168889431442"/>
        <bgColor indexed="64"/>
      </patternFill>
    </fill>
  </fills>
  <borders count="211">
    <border>
      <left/>
      <right/>
      <top/>
      <bottom/>
      <diagonal/>
    </border>
    <border>
      <left/>
      <right/>
      <top/>
      <bottom style="double">
        <color theme="0" tint="-0.499984740745262"/>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right style="double">
        <color theme="0" tint="-0.499984740745262"/>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style="double">
        <color theme="0" tint="-0.499984740745262"/>
      </right>
      <top/>
      <bottom/>
      <diagonal/>
    </border>
    <border>
      <left style="double">
        <color theme="0" tint="-0.499984740745262"/>
      </left>
      <right/>
      <top/>
      <bottom style="double">
        <color theme="0" tint="-0.499984740745262"/>
      </bottom>
      <diagonal/>
    </border>
    <border>
      <left style="double">
        <color theme="0" tint="-0.499984740745262"/>
      </left>
      <right style="double">
        <color theme="0" tint="-0.499984740745262"/>
      </right>
      <top style="double">
        <color theme="0"/>
      </top>
      <bottom/>
      <diagonal/>
    </border>
    <border>
      <left style="double">
        <color theme="0"/>
      </left>
      <right/>
      <top style="double">
        <color theme="0" tint="-0.499984740745262"/>
      </top>
      <bottom/>
      <diagonal/>
    </border>
    <border>
      <left style="double">
        <color theme="0"/>
      </left>
      <right/>
      <top/>
      <bottom style="double">
        <color theme="0" tint="-0.499984740745262"/>
      </bottom>
      <diagonal/>
    </border>
    <border>
      <left/>
      <right style="double">
        <color theme="0"/>
      </right>
      <top/>
      <bottom style="double">
        <color theme="0" tint="-0.499984740745262"/>
      </bottom>
      <diagonal/>
    </border>
    <border>
      <left/>
      <right style="double">
        <color theme="0"/>
      </right>
      <top/>
      <bottom/>
      <diagonal/>
    </border>
    <border>
      <left style="double">
        <color theme="0" tint="-0.499984740745262"/>
      </left>
      <right style="double">
        <color theme="0" tint="-0.499984740745262"/>
      </right>
      <top/>
      <bottom style="double">
        <color theme="0"/>
      </bottom>
      <diagonal/>
    </border>
    <border>
      <left style="thin">
        <color rgb="FFF58223"/>
      </left>
      <right/>
      <top style="thin">
        <color rgb="FFF58223"/>
      </top>
      <bottom/>
      <diagonal/>
    </border>
    <border>
      <left/>
      <right/>
      <top style="thin">
        <color rgb="FFF58223"/>
      </top>
      <bottom/>
      <diagonal/>
    </border>
    <border>
      <left/>
      <right style="thin">
        <color rgb="FFF58223"/>
      </right>
      <top style="thin">
        <color rgb="FFF58223"/>
      </top>
      <bottom/>
      <diagonal/>
    </border>
    <border>
      <left style="thin">
        <color rgb="FFF58223"/>
      </left>
      <right/>
      <top/>
      <bottom style="thin">
        <color rgb="FFF58223"/>
      </bottom>
      <diagonal/>
    </border>
    <border>
      <left/>
      <right/>
      <top/>
      <bottom style="thin">
        <color rgb="FFF58223"/>
      </bottom>
      <diagonal/>
    </border>
    <border>
      <left/>
      <right style="thin">
        <color rgb="FFF58223"/>
      </right>
      <top/>
      <bottom style="thin">
        <color rgb="FFF58223"/>
      </bottom>
      <diagonal/>
    </border>
    <border>
      <left style="thin">
        <color rgb="FFF58223"/>
      </left>
      <right/>
      <top/>
      <bottom/>
      <diagonal/>
    </border>
    <border>
      <left/>
      <right style="thin">
        <color rgb="FFF58223"/>
      </right>
      <top/>
      <bottom/>
      <diagonal/>
    </border>
    <border>
      <left/>
      <right style="double">
        <color theme="0"/>
      </right>
      <top style="double">
        <color theme="0" tint="-0.499984740745262"/>
      </top>
      <bottom/>
      <diagonal/>
    </border>
    <border>
      <left style="thin">
        <color rgb="FFF58223"/>
      </left>
      <right/>
      <top style="thin">
        <color rgb="FFF58223"/>
      </top>
      <bottom style="thin">
        <color rgb="FFF58223"/>
      </bottom>
      <diagonal/>
    </border>
    <border>
      <left/>
      <right/>
      <top style="thin">
        <color rgb="FFF58223"/>
      </top>
      <bottom style="thin">
        <color rgb="FFF58223"/>
      </bottom>
      <diagonal/>
    </border>
    <border>
      <left/>
      <right style="thin">
        <color rgb="FFF58223"/>
      </right>
      <top style="thin">
        <color rgb="FFF58223"/>
      </top>
      <bottom style="thin">
        <color rgb="FFF58223"/>
      </bottom>
      <diagonal/>
    </border>
    <border>
      <left/>
      <right style="double">
        <color rgb="FFF58223"/>
      </right>
      <top/>
      <bottom/>
      <diagonal/>
    </border>
    <border>
      <left style="double">
        <color rgb="FFF58223"/>
      </left>
      <right/>
      <top/>
      <bottom style="thin">
        <color rgb="FFF58223"/>
      </bottom>
      <diagonal/>
    </border>
    <border>
      <left/>
      <right style="double">
        <color rgb="FFF58223"/>
      </right>
      <top/>
      <bottom style="thin">
        <color rgb="FFF58223"/>
      </bottom>
      <diagonal/>
    </border>
    <border>
      <left style="double">
        <color rgb="FFF58223"/>
      </left>
      <right/>
      <top style="thin">
        <color rgb="FFF58223"/>
      </top>
      <bottom/>
      <diagonal/>
    </border>
    <border>
      <left/>
      <right style="double">
        <color rgb="FFF58223"/>
      </right>
      <top style="thin">
        <color rgb="FFF58223"/>
      </top>
      <bottom/>
      <diagonal/>
    </border>
    <border>
      <left style="double">
        <color rgb="FFF58223"/>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bottom style="thin">
        <color rgb="FFF58223"/>
      </bottom>
      <diagonal/>
    </border>
    <border>
      <left/>
      <right style="thick">
        <color auto="1"/>
      </right>
      <top style="thin">
        <color rgb="FFF58223"/>
      </top>
      <bottom/>
      <diagonal/>
    </border>
    <border>
      <left style="double">
        <color rgb="FFF58223"/>
      </left>
      <right/>
      <top style="double">
        <color rgb="FFF58223"/>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theme="1"/>
      </left>
      <right/>
      <top style="thick">
        <color auto="1"/>
      </top>
      <bottom/>
      <diagonal/>
    </border>
    <border>
      <left/>
      <right style="double">
        <color rgb="FFF58223"/>
      </right>
      <top style="thick">
        <color auto="1"/>
      </top>
      <bottom/>
      <diagonal/>
    </border>
    <border>
      <left style="thick">
        <color theme="1"/>
      </left>
      <right/>
      <top/>
      <bottom style="thin">
        <color rgb="FFF58223"/>
      </bottom>
      <diagonal/>
    </border>
    <border>
      <left style="thick">
        <color theme="1"/>
      </left>
      <right/>
      <top style="thin">
        <color rgb="FFF58223"/>
      </top>
      <bottom/>
      <diagonal/>
    </border>
    <border>
      <left style="thick">
        <color theme="1"/>
      </left>
      <right/>
      <top/>
      <bottom/>
      <diagonal/>
    </border>
    <border>
      <left style="thick">
        <color theme="1"/>
      </left>
      <right/>
      <top/>
      <bottom style="thick">
        <color auto="1"/>
      </bottom>
      <diagonal/>
    </border>
    <border>
      <left/>
      <right style="double">
        <color rgb="FFF58223"/>
      </right>
      <top/>
      <bottom style="thick">
        <color auto="1"/>
      </bottom>
      <diagonal/>
    </border>
    <border>
      <left/>
      <right/>
      <top style="thin">
        <color indexed="64"/>
      </top>
      <bottom/>
      <diagonal/>
    </border>
    <border>
      <left/>
      <right style="thick">
        <color theme="1"/>
      </right>
      <top style="thin">
        <color indexed="64"/>
      </top>
      <bottom/>
      <diagonal/>
    </border>
    <border>
      <left/>
      <right style="thick">
        <color theme="1"/>
      </right>
      <top/>
      <bottom/>
      <diagonal/>
    </border>
    <border>
      <left/>
      <right style="thick">
        <color theme="1"/>
      </right>
      <top/>
      <bottom style="thick">
        <color auto="1"/>
      </bottom>
      <diagonal/>
    </border>
    <border>
      <left/>
      <right/>
      <top style="double">
        <color rgb="FFF58223"/>
      </top>
      <bottom/>
      <diagonal/>
    </border>
    <border>
      <left style="double">
        <color rgb="FFF58223"/>
      </left>
      <right/>
      <top/>
      <bottom style="thick">
        <color auto="1"/>
      </bottom>
      <diagonal/>
    </border>
    <border>
      <left style="thick">
        <color theme="1"/>
      </left>
      <right/>
      <top style="thin">
        <color rgb="FFF58223"/>
      </top>
      <bottom style="thin">
        <color rgb="FFF58223"/>
      </bottom>
      <diagonal/>
    </border>
    <border>
      <left/>
      <right style="double">
        <color rgb="FFF58223"/>
      </right>
      <top style="thin">
        <color rgb="FFF58223"/>
      </top>
      <bottom style="thin">
        <color rgb="FFF58223"/>
      </bottom>
      <diagonal/>
    </border>
    <border>
      <left style="double">
        <color rgb="FFF58223"/>
      </left>
      <right style="double">
        <color rgb="FFF58223"/>
      </right>
      <top style="thin">
        <color rgb="FFF58223"/>
      </top>
      <bottom style="thin">
        <color rgb="FFF58223"/>
      </bottom>
      <diagonal/>
    </border>
    <border>
      <left style="double">
        <color rgb="FFF58223"/>
      </left>
      <right/>
      <top style="thin">
        <color rgb="FFF58223"/>
      </top>
      <bottom style="thin">
        <color rgb="FFF58223"/>
      </bottom>
      <diagonal/>
    </border>
    <border>
      <left style="double">
        <color rgb="FFF58223"/>
      </left>
      <right style="thick">
        <color auto="1"/>
      </right>
      <top style="thin">
        <color rgb="FFF58223"/>
      </top>
      <bottom style="thin">
        <color rgb="FFF58223"/>
      </bottom>
      <diagonal/>
    </border>
    <border>
      <left style="thick">
        <color auto="1"/>
      </left>
      <right/>
      <top/>
      <bottom style="double">
        <color rgb="FFF58223"/>
      </bottom>
      <diagonal/>
    </border>
    <border>
      <left/>
      <right/>
      <top/>
      <bottom style="double">
        <color rgb="FFF58223"/>
      </bottom>
      <diagonal/>
    </border>
    <border>
      <left/>
      <right style="double">
        <color rgb="FFF58223"/>
      </right>
      <top/>
      <bottom style="double">
        <color rgb="FFF58223"/>
      </bottom>
      <diagonal/>
    </border>
    <border>
      <left style="double">
        <color rgb="FFF58223"/>
      </left>
      <right/>
      <top/>
      <bottom style="double">
        <color rgb="FFF58223"/>
      </bottom>
      <diagonal/>
    </border>
    <border>
      <left/>
      <right style="thick">
        <color auto="1"/>
      </right>
      <top/>
      <bottom style="double">
        <color rgb="FFF58223"/>
      </bottom>
      <diagonal/>
    </border>
    <border>
      <left style="double">
        <color rgb="FFF58223"/>
      </left>
      <right/>
      <top style="thick">
        <color auto="1"/>
      </top>
      <bottom/>
      <diagonal/>
    </border>
    <border>
      <left style="thick">
        <color auto="1"/>
      </left>
      <right/>
      <top/>
      <bottom style="thin">
        <color rgb="FFF58223"/>
      </bottom>
      <diagonal/>
    </border>
    <border>
      <left style="thick">
        <color auto="1"/>
      </left>
      <right/>
      <top style="thin">
        <color rgb="FFF58223"/>
      </top>
      <bottom style="thin">
        <color rgb="FFF58223"/>
      </bottom>
      <diagonal/>
    </border>
    <border>
      <left style="thick">
        <color auto="1"/>
      </left>
      <right/>
      <top style="thin">
        <color rgb="FFF58223"/>
      </top>
      <bottom/>
      <diagonal/>
    </border>
    <border>
      <left/>
      <right style="thick">
        <color auto="1"/>
      </right>
      <top style="medium">
        <color auto="1"/>
      </top>
      <bottom/>
      <diagonal/>
    </border>
    <border>
      <left/>
      <right style="thick">
        <color auto="1"/>
      </right>
      <top/>
      <bottom style="medium">
        <color auto="1"/>
      </bottom>
      <diagonal/>
    </border>
    <border>
      <left/>
      <right style="thick">
        <color theme="1"/>
      </right>
      <top style="medium">
        <color auto="1"/>
      </top>
      <bottom/>
      <diagonal/>
    </border>
    <border>
      <left/>
      <right style="thick">
        <color theme="1"/>
      </right>
      <top/>
      <bottom style="medium">
        <color auto="1"/>
      </bottom>
      <diagonal/>
    </border>
    <border>
      <left/>
      <right style="double">
        <color rgb="FFF58223"/>
      </right>
      <top style="double">
        <color rgb="FFF58223"/>
      </top>
      <bottom/>
      <diagonal/>
    </border>
    <border>
      <left style="medium">
        <color auto="1"/>
      </left>
      <right/>
      <top style="thick">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ck">
        <color auto="1"/>
      </left>
      <right/>
      <top style="thin">
        <color theme="0"/>
      </top>
      <bottom/>
      <diagonal/>
    </border>
    <border>
      <left/>
      <right/>
      <top style="thin">
        <color theme="0"/>
      </top>
      <bottom/>
      <diagonal/>
    </border>
    <border>
      <left/>
      <right style="double">
        <color rgb="FFF58223"/>
      </right>
      <top style="thin">
        <color theme="0"/>
      </top>
      <bottom/>
      <diagonal/>
    </border>
    <border>
      <left style="medium">
        <color auto="1"/>
      </left>
      <right/>
      <top style="thin">
        <color indexed="64"/>
      </top>
      <bottom/>
      <diagonal/>
    </border>
    <border>
      <left style="medium">
        <color auto="1"/>
      </left>
      <right/>
      <top/>
      <bottom style="thick">
        <color auto="1"/>
      </bottom>
      <diagonal/>
    </border>
    <border>
      <left/>
      <right style="thick">
        <color auto="1"/>
      </right>
      <top style="double">
        <color rgb="FFF582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auto="1"/>
      </right>
      <top/>
      <bottom style="thin">
        <color indexed="64"/>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F58223"/>
      </left>
      <right/>
      <top style="thick">
        <color rgb="FFF58223"/>
      </top>
      <bottom/>
      <diagonal/>
    </border>
    <border>
      <left/>
      <right/>
      <top style="thick">
        <color rgb="FFF58223"/>
      </top>
      <bottom/>
      <diagonal/>
    </border>
    <border>
      <left/>
      <right style="thick">
        <color rgb="FFF58223"/>
      </right>
      <top style="thick">
        <color rgb="FFF58223"/>
      </top>
      <bottom/>
      <diagonal/>
    </border>
    <border>
      <left style="thick">
        <color rgb="FFF58223"/>
      </left>
      <right/>
      <top/>
      <bottom style="thick">
        <color rgb="FFF58223"/>
      </bottom>
      <diagonal/>
    </border>
    <border>
      <left/>
      <right/>
      <top/>
      <bottom style="thick">
        <color rgb="FFF58223"/>
      </bottom>
      <diagonal/>
    </border>
    <border>
      <left/>
      <right style="thick">
        <color rgb="FFF58223"/>
      </right>
      <top/>
      <bottom style="thick">
        <color rgb="FFF58223"/>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theme="8" tint="0.39994506668294322"/>
      </left>
      <right/>
      <top style="thick">
        <color theme="8" tint="0.39994506668294322"/>
      </top>
      <bottom/>
      <diagonal/>
    </border>
    <border>
      <left/>
      <right/>
      <top style="thick">
        <color theme="8" tint="0.39994506668294322"/>
      </top>
      <bottom/>
      <diagonal/>
    </border>
    <border>
      <left/>
      <right style="thick">
        <color theme="8" tint="0.39994506668294322"/>
      </right>
      <top style="thick">
        <color theme="8" tint="0.39994506668294322"/>
      </top>
      <bottom/>
      <diagonal/>
    </border>
    <border>
      <left style="thick">
        <color theme="8" tint="0.39994506668294322"/>
      </left>
      <right/>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style="thick">
        <color auto="1"/>
      </left>
      <right style="thin">
        <color auto="1"/>
      </right>
      <top style="thick">
        <color auto="1"/>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style="thin">
        <color auto="1"/>
      </right>
      <top/>
      <bottom/>
      <diagonal/>
    </border>
    <border>
      <left style="thin">
        <color indexed="64"/>
      </left>
      <right style="thick">
        <color indexed="64"/>
      </right>
      <top/>
      <bottom/>
      <diagonal/>
    </border>
    <border>
      <left style="thick">
        <color auto="1"/>
      </left>
      <right style="thin">
        <color auto="1"/>
      </right>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n">
        <color auto="1"/>
      </right>
      <top style="thick">
        <color auto="1"/>
      </top>
      <bottom style="thin">
        <color auto="1"/>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indexed="64"/>
      </right>
      <top/>
      <bottom style="thin">
        <color indexed="64"/>
      </bottom>
      <diagonal/>
    </border>
    <border>
      <left style="thick">
        <color auto="1"/>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style="thick">
        <color indexed="64"/>
      </right>
      <top style="thin">
        <color indexed="64"/>
      </top>
      <bottom/>
      <diagonal/>
    </border>
    <border>
      <left style="thick">
        <color auto="1"/>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right/>
      <top/>
      <bottom style="medium">
        <color auto="1"/>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theme="0"/>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theme="4" tint="0.39997558519241921"/>
      </top>
      <bottom/>
      <diagonal/>
    </border>
    <border>
      <left/>
      <right/>
      <top/>
      <bottom style="thin">
        <color theme="4" tint="0.39997558519241921"/>
      </bottom>
      <diagonal/>
    </border>
    <border>
      <left/>
      <right/>
      <top style="thin">
        <color theme="3" tint="0.39997558519241921"/>
      </top>
      <bottom style="thin">
        <color theme="3" tint="0.39997558519241921"/>
      </bottom>
      <diagonal/>
    </border>
    <border>
      <left/>
      <right style="thin">
        <color theme="3" tint="0.39997558519241921"/>
      </right>
      <top/>
      <bottom/>
      <diagonal/>
    </border>
    <border>
      <left/>
      <right style="thin">
        <color theme="3" tint="0.39997558519241921"/>
      </right>
      <top/>
      <bottom style="thin">
        <color theme="3" tint="0.39997558519241921"/>
      </bottom>
      <diagonal/>
    </border>
    <border>
      <left style="thin">
        <color theme="3" tint="0.39997558519241921"/>
      </left>
      <right/>
      <top/>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style="thin">
        <color theme="3" tint="0.39997558519241921"/>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9" fontId="14" fillId="0" borderId="0" applyFon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9" fontId="14"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cellStyleXfs>
  <cellXfs count="612">
    <xf numFmtId="0" fontId="0" fillId="0" borderId="0" xfId="0"/>
    <xf numFmtId="0" fontId="0" fillId="2" borderId="0" xfId="0" applyFill="1"/>
    <xf numFmtId="0" fontId="0" fillId="2" borderId="1" xfId="0" applyFill="1" applyBorder="1"/>
    <xf numFmtId="0" fontId="0" fillId="2" borderId="6" xfId="0" applyFill="1" applyBorder="1"/>
    <xf numFmtId="0" fontId="0" fillId="2" borderId="5" xfId="0" applyFill="1" applyBorder="1"/>
    <xf numFmtId="0" fontId="0" fillId="2" borderId="7" xfId="0" applyFill="1" applyBorder="1"/>
    <xf numFmtId="0" fontId="0" fillId="2" borderId="0" xfId="0" applyFill="1" applyBorder="1"/>
    <xf numFmtId="0" fontId="0" fillId="2" borderId="9" xfId="0" applyFill="1" applyBorder="1"/>
    <xf numFmtId="0" fontId="0" fillId="2" borderId="3" xfId="0" applyFill="1" applyBorder="1"/>
    <xf numFmtId="0" fontId="0" fillId="2" borderId="2" xfId="0" applyFill="1" applyBorder="1"/>
    <xf numFmtId="0" fontId="0" fillId="2" borderId="4" xfId="0" applyFill="1" applyBorder="1"/>
    <xf numFmtId="0" fontId="0" fillId="2" borderId="17" xfId="0" applyFill="1" applyBorder="1"/>
    <xf numFmtId="0" fontId="0" fillId="2" borderId="18" xfId="0" applyFill="1" applyBorder="1"/>
    <xf numFmtId="0" fontId="0" fillId="2" borderId="22" xfId="0" applyFill="1" applyBorder="1"/>
    <xf numFmtId="0" fontId="0" fillId="2" borderId="23" xfId="0" applyFill="1" applyBorder="1"/>
    <xf numFmtId="0" fontId="0" fillId="2" borderId="19" xfId="0" applyFill="1" applyBorder="1"/>
    <xf numFmtId="0" fontId="0" fillId="2" borderId="20" xfId="0" applyFill="1" applyBorder="1"/>
    <xf numFmtId="0" fontId="0" fillId="2" borderId="21" xfId="0" applyFill="1" applyBorder="1"/>
    <xf numFmtId="0" fontId="0" fillId="0" borderId="0" xfId="0" applyBorder="1"/>
    <xf numFmtId="0" fontId="0" fillId="0" borderId="40" xfId="0" applyBorder="1"/>
    <xf numFmtId="9" fontId="8" fillId="0" borderId="63" xfId="0" applyNumberFormat="1" applyFont="1" applyBorder="1" applyAlignment="1">
      <alignment vertical="center"/>
    </xf>
    <xf numFmtId="9" fontId="8" fillId="0" borderId="65" xfId="0" applyNumberFormat="1" applyFont="1" applyBorder="1" applyAlignment="1">
      <alignment vertical="center"/>
    </xf>
    <xf numFmtId="0" fontId="0" fillId="0" borderId="0" xfId="0" applyBorder="1" applyAlignment="1"/>
    <xf numFmtId="0" fontId="0" fillId="0" borderId="40" xfId="0" applyBorder="1" applyAlignment="1"/>
    <xf numFmtId="0" fontId="10" fillId="0" borderId="0" xfId="0" applyFont="1" applyBorder="1" applyAlignment="1">
      <alignment vertical="center" wrapText="1"/>
    </xf>
    <xf numFmtId="0" fontId="0" fillId="0" borderId="45" xfId="0" applyBorder="1"/>
    <xf numFmtId="0" fontId="0" fillId="0" borderId="46" xfId="0" applyBorder="1"/>
    <xf numFmtId="0" fontId="0" fillId="3" borderId="0" xfId="0" applyFill="1"/>
    <xf numFmtId="0" fontId="13" fillId="3" borderId="0" xfId="0" applyFont="1" applyFill="1"/>
    <xf numFmtId="0" fontId="2" fillId="2" borderId="0" xfId="0" applyFont="1" applyFill="1"/>
    <xf numFmtId="0" fontId="2" fillId="2" borderId="0" xfId="0" applyFont="1" applyFill="1" applyBorder="1"/>
    <xf numFmtId="0" fontId="6" fillId="0" borderId="35" xfId="0" applyFont="1" applyBorder="1" applyAlignment="1">
      <alignment vertical="center"/>
    </xf>
    <xf numFmtId="0" fontId="6" fillId="0" borderId="36" xfId="0" applyFont="1" applyBorder="1" applyAlignment="1">
      <alignment vertical="center"/>
    </xf>
    <xf numFmtId="0" fontId="12" fillId="4" borderId="35" xfId="0" applyFont="1" applyFill="1" applyBorder="1" applyAlignment="1">
      <alignment vertical="center"/>
    </xf>
    <xf numFmtId="0" fontId="12" fillId="4" borderId="36" xfId="0" applyFont="1" applyFill="1" applyBorder="1" applyAlignment="1">
      <alignment vertical="center"/>
    </xf>
    <xf numFmtId="0" fontId="0" fillId="3" borderId="0" xfId="0" applyFill="1" applyProtection="1">
      <protection hidden="1"/>
    </xf>
    <xf numFmtId="0" fontId="13" fillId="3" borderId="0" xfId="0" applyFont="1" applyFill="1" applyProtection="1">
      <protection hidden="1"/>
    </xf>
    <xf numFmtId="9" fontId="13" fillId="3" borderId="0" xfId="0" applyNumberFormat="1" applyFont="1" applyFill="1" applyProtection="1">
      <protection hidden="1"/>
    </xf>
    <xf numFmtId="0" fontId="0" fillId="2" borderId="104" xfId="0" applyFill="1" applyBorder="1"/>
    <xf numFmtId="0" fontId="0" fillId="2" borderId="105" xfId="0" applyFill="1" applyBorder="1"/>
    <xf numFmtId="0" fontId="0" fillId="2" borderId="106" xfId="0" applyFill="1" applyBorder="1"/>
    <xf numFmtId="0" fontId="0" fillId="2" borderId="107" xfId="0" applyFill="1" applyBorder="1"/>
    <xf numFmtId="0" fontId="0" fillId="2" borderId="108" xfId="0" applyFill="1" applyBorder="1"/>
    <xf numFmtId="0" fontId="0" fillId="2" borderId="0" xfId="0" applyFill="1" applyBorder="1" applyAlignment="1">
      <alignment vertical="center" wrapText="1"/>
    </xf>
    <xf numFmtId="0" fontId="0" fillId="2" borderId="109" xfId="0" applyFill="1" applyBorder="1"/>
    <xf numFmtId="0" fontId="0" fillId="2" borderId="110" xfId="0" applyFill="1" applyBorder="1"/>
    <xf numFmtId="0" fontId="0" fillId="2" borderId="111" xfId="0" applyFill="1" applyBorder="1"/>
    <xf numFmtId="0" fontId="21" fillId="2" borderId="0" xfId="0" applyFont="1" applyFill="1" applyBorder="1" applyAlignment="1">
      <alignment vertical="center" wrapText="1"/>
    </xf>
    <xf numFmtId="0" fontId="21" fillId="2" borderId="16" xfId="0" applyFont="1" applyFill="1" applyBorder="1" applyAlignment="1">
      <alignment vertical="center" wrapText="1"/>
    </xf>
    <xf numFmtId="0" fontId="21" fillId="2" borderId="17" xfId="0" applyFont="1" applyFill="1" applyBorder="1" applyAlignment="1">
      <alignment vertical="center" wrapText="1"/>
    </xf>
    <xf numFmtId="0" fontId="21" fillId="2" borderId="22" xfId="0" applyFont="1" applyFill="1" applyBorder="1" applyAlignment="1">
      <alignment vertical="center" wrapText="1"/>
    </xf>
    <xf numFmtId="0" fontId="21" fillId="2" borderId="23" xfId="0" applyFont="1" applyFill="1" applyBorder="1" applyAlignment="1">
      <alignment vertical="center" wrapText="1"/>
    </xf>
    <xf numFmtId="0" fontId="2" fillId="2" borderId="38" xfId="0" applyFont="1" applyFill="1" applyBorder="1"/>
    <xf numFmtId="9" fontId="2" fillId="2" borderId="0" xfId="0" applyNumberFormat="1" applyFont="1" applyFill="1" applyBorder="1"/>
    <xf numFmtId="0" fontId="23" fillId="2" borderId="0" xfId="0" applyFont="1" applyFill="1"/>
    <xf numFmtId="0" fontId="23" fillId="2" borderId="0" xfId="0" applyFont="1" applyFill="1" applyBorder="1"/>
    <xf numFmtId="0" fontId="23" fillId="2" borderId="41" xfId="0" applyFont="1" applyFill="1" applyBorder="1"/>
    <xf numFmtId="0" fontId="23" fillId="2" borderId="46" xfId="0" applyFont="1" applyFill="1" applyBorder="1"/>
    <xf numFmtId="0" fontId="23" fillId="2" borderId="47" xfId="0" applyFont="1" applyFill="1" applyBorder="1"/>
    <xf numFmtId="0" fontId="2" fillId="2" borderId="39" xfId="0" applyFont="1" applyFill="1" applyBorder="1"/>
    <xf numFmtId="0" fontId="2" fillId="2" borderId="41" xfId="0" applyFont="1" applyFill="1" applyBorder="1"/>
    <xf numFmtId="0" fontId="2" fillId="2" borderId="46" xfId="0" applyFont="1" applyFill="1" applyBorder="1"/>
    <xf numFmtId="0" fontId="2" fillId="2" borderId="0" xfId="0" applyFont="1" applyFill="1" applyProtection="1">
      <protection hidden="1"/>
    </xf>
    <xf numFmtId="9" fontId="2" fillId="2" borderId="0" xfId="0" applyNumberFormat="1" applyFont="1" applyFill="1" applyProtection="1">
      <protection hidden="1"/>
    </xf>
    <xf numFmtId="0" fontId="18" fillId="0" borderId="0" xfId="4" applyFont="1" applyProtection="1">
      <protection hidden="1"/>
    </xf>
    <xf numFmtId="164" fontId="31" fillId="0" borderId="0" xfId="1" applyNumberFormat="1" applyFont="1" applyFill="1" applyBorder="1" applyAlignment="1" applyProtection="1">
      <alignment horizontal="center"/>
      <protection hidden="1"/>
    </xf>
    <xf numFmtId="0" fontId="26" fillId="0" borderId="0" xfId="0" applyFont="1" applyProtection="1">
      <protection hidden="1"/>
    </xf>
    <xf numFmtId="164" fontId="26" fillId="0" borderId="0" xfId="1" applyNumberFormat="1" applyFont="1" applyProtection="1">
      <protection hidden="1"/>
    </xf>
    <xf numFmtId="0" fontId="26" fillId="13" borderId="0" xfId="0" applyFont="1" applyFill="1" applyProtection="1">
      <protection hidden="1"/>
    </xf>
    <xf numFmtId="0" fontId="26" fillId="10" borderId="146" xfId="0" applyFont="1" applyFill="1" applyBorder="1" applyAlignment="1" applyProtection="1">
      <alignment horizontal="center" vertical="center" wrapText="1"/>
      <protection hidden="1"/>
    </xf>
    <xf numFmtId="0" fontId="26" fillId="10" borderId="146" xfId="0" applyFont="1" applyFill="1" applyBorder="1" applyAlignment="1" applyProtection="1">
      <alignment horizontal="left" vertical="center" wrapText="1"/>
      <protection hidden="1"/>
    </xf>
    <xf numFmtId="0" fontId="29" fillId="10" borderId="146" xfId="0" applyFont="1" applyFill="1" applyBorder="1" applyAlignment="1" applyProtection="1">
      <alignment horizontal="center" vertical="center" wrapText="1"/>
      <protection hidden="1"/>
    </xf>
    <xf numFmtId="0" fontId="26" fillId="10" borderId="137" xfId="0" applyFont="1" applyFill="1" applyBorder="1" applyAlignment="1" applyProtection="1">
      <alignment horizontal="center" vertical="center" wrapText="1"/>
      <protection hidden="1"/>
    </xf>
    <xf numFmtId="0" fontId="26" fillId="10" borderId="146" xfId="0" applyFont="1" applyFill="1" applyBorder="1" applyAlignment="1" applyProtection="1">
      <alignment horizontal="center" vertical="center"/>
      <protection hidden="1"/>
    </xf>
    <xf numFmtId="0" fontId="26" fillId="10" borderId="146" xfId="0" applyFont="1" applyFill="1" applyBorder="1" applyAlignment="1" applyProtection="1">
      <alignment vertical="center" wrapText="1"/>
      <protection hidden="1"/>
    </xf>
    <xf numFmtId="164" fontId="30" fillId="10" borderId="146" xfId="0" applyNumberFormat="1" applyFont="1" applyFill="1" applyBorder="1" applyAlignment="1" applyProtection="1">
      <alignment horizontal="center" vertical="center" wrapText="1"/>
      <protection hidden="1"/>
    </xf>
    <xf numFmtId="164" fontId="30" fillId="10" borderId="146" xfId="1" applyNumberFormat="1" applyFont="1" applyFill="1" applyBorder="1" applyAlignment="1" applyProtection="1">
      <alignment horizontal="center" vertical="center" wrapText="1"/>
      <protection hidden="1"/>
    </xf>
    <xf numFmtId="0" fontId="26" fillId="10" borderId="147" xfId="0" applyFont="1" applyFill="1" applyBorder="1" applyAlignment="1" applyProtection="1">
      <alignment horizontal="left" vertical="center" wrapText="1"/>
      <protection hidden="1"/>
    </xf>
    <xf numFmtId="0" fontId="26" fillId="5" borderId="0" xfId="0" applyFont="1" applyFill="1" applyProtection="1">
      <protection hidden="1"/>
    </xf>
    <xf numFmtId="0" fontId="26" fillId="10" borderId="90" xfId="0" applyFont="1" applyFill="1" applyBorder="1" applyAlignment="1" applyProtection="1">
      <alignment horizontal="center" vertical="center" wrapText="1"/>
      <protection hidden="1"/>
    </xf>
    <xf numFmtId="0" fontId="26" fillId="10" borderId="90" xfId="0" applyFont="1" applyFill="1" applyBorder="1" applyAlignment="1" applyProtection="1">
      <alignment horizontal="left" vertical="center" wrapText="1"/>
      <protection hidden="1"/>
    </xf>
    <xf numFmtId="0" fontId="29" fillId="10" borderId="90" xfId="0" applyFont="1" applyFill="1" applyBorder="1" applyAlignment="1" applyProtection="1">
      <alignment horizontal="center" vertical="center" wrapText="1"/>
      <protection hidden="1"/>
    </xf>
    <xf numFmtId="0" fontId="26" fillId="10" borderId="90" xfId="0" applyFont="1" applyFill="1" applyBorder="1" applyAlignment="1" applyProtection="1">
      <alignment horizontal="center" vertical="center"/>
      <protection hidden="1"/>
    </xf>
    <xf numFmtId="0" fontId="26" fillId="10" borderId="90" xfId="0" applyFont="1" applyFill="1" applyBorder="1" applyAlignment="1" applyProtection="1">
      <alignment vertical="center" wrapText="1"/>
      <protection hidden="1"/>
    </xf>
    <xf numFmtId="164" fontId="30" fillId="10" borderId="90" xfId="0" applyNumberFormat="1" applyFont="1" applyFill="1" applyBorder="1" applyAlignment="1" applyProtection="1">
      <alignment horizontal="center" vertical="center" wrapText="1"/>
      <protection hidden="1"/>
    </xf>
    <xf numFmtId="164" fontId="30" fillId="10" borderId="90" xfId="1" applyNumberFormat="1" applyFont="1" applyFill="1" applyBorder="1" applyAlignment="1" applyProtection="1">
      <alignment horizontal="center" vertical="center" wrapText="1"/>
      <protection hidden="1"/>
    </xf>
    <xf numFmtId="0" fontId="26" fillId="10" borderId="149" xfId="0" applyFont="1" applyFill="1" applyBorder="1" applyAlignment="1" applyProtection="1">
      <alignment horizontal="left" vertical="center" wrapText="1"/>
      <protection hidden="1"/>
    </xf>
    <xf numFmtId="164" fontId="26" fillId="13" borderId="0" xfId="1" applyNumberFormat="1" applyFont="1" applyFill="1" applyProtection="1">
      <protection hidden="1"/>
    </xf>
    <xf numFmtId="164" fontId="26" fillId="0" borderId="0" xfId="1" applyNumberFormat="1" applyFont="1" applyFill="1" applyProtection="1">
      <protection hidden="1"/>
    </xf>
    <xf numFmtId="0" fontId="26" fillId="7" borderId="0" xfId="0" applyFont="1" applyFill="1" applyProtection="1">
      <protection hidden="1"/>
    </xf>
    <xf numFmtId="0" fontId="26" fillId="10" borderId="152" xfId="0" applyFont="1" applyFill="1" applyBorder="1" applyAlignment="1" applyProtection="1">
      <alignment horizontal="center" vertical="center" wrapText="1"/>
      <protection hidden="1"/>
    </xf>
    <xf numFmtId="0" fontId="26" fillId="10" borderId="152" xfId="0" applyFont="1" applyFill="1" applyBorder="1" applyAlignment="1" applyProtection="1">
      <alignment horizontal="left" vertical="center" wrapText="1"/>
      <protection hidden="1"/>
    </xf>
    <xf numFmtId="0" fontId="29" fillId="10" borderId="152" xfId="0" applyFont="1" applyFill="1" applyBorder="1" applyAlignment="1" applyProtection="1">
      <alignment horizontal="center" vertical="center" wrapText="1"/>
      <protection hidden="1"/>
    </xf>
    <xf numFmtId="0" fontId="26" fillId="10" borderId="152" xfId="0" applyFont="1" applyFill="1" applyBorder="1" applyAlignment="1" applyProtection="1">
      <alignment horizontal="center" vertical="center"/>
      <protection hidden="1"/>
    </xf>
    <xf numFmtId="0" fontId="26" fillId="10" borderId="152" xfId="0" applyFont="1" applyFill="1" applyBorder="1" applyAlignment="1" applyProtection="1">
      <alignment vertical="center" wrapText="1"/>
      <protection hidden="1"/>
    </xf>
    <xf numFmtId="164" fontId="30" fillId="10" borderId="152" xfId="0" applyNumberFormat="1" applyFont="1" applyFill="1" applyBorder="1" applyAlignment="1" applyProtection="1">
      <alignment horizontal="center" vertical="center" wrapText="1"/>
      <protection hidden="1"/>
    </xf>
    <xf numFmtId="164" fontId="30" fillId="10" borderId="152" xfId="1" applyNumberFormat="1" applyFont="1" applyFill="1" applyBorder="1" applyAlignment="1" applyProtection="1">
      <alignment horizontal="center" vertical="center" wrapText="1"/>
      <protection hidden="1"/>
    </xf>
    <xf numFmtId="0" fontId="26" fillId="10" borderId="153" xfId="0" applyFont="1" applyFill="1" applyBorder="1" applyAlignment="1" applyProtection="1">
      <alignment horizontal="left" vertical="center" wrapText="1"/>
      <protection hidden="1"/>
    </xf>
    <xf numFmtId="164" fontId="26" fillId="0" borderId="0" xfId="1" applyNumberFormat="1" applyFont="1" applyBorder="1" applyProtection="1">
      <protection hidden="1"/>
    </xf>
    <xf numFmtId="0" fontId="26" fillId="10" borderId="92" xfId="0" applyFont="1" applyFill="1" applyBorder="1" applyAlignment="1" applyProtection="1">
      <alignment horizontal="center" vertical="center" wrapText="1"/>
      <protection hidden="1"/>
    </xf>
    <xf numFmtId="0" fontId="26" fillId="10" borderId="92" xfId="0" applyFont="1" applyFill="1" applyBorder="1" applyAlignment="1" applyProtection="1">
      <alignment vertical="center" wrapText="1"/>
      <protection hidden="1"/>
    </xf>
    <xf numFmtId="0" fontId="29" fillId="10" borderId="92" xfId="0" applyFont="1" applyFill="1" applyBorder="1" applyAlignment="1" applyProtection="1">
      <alignment horizontal="center" vertical="center" wrapText="1"/>
      <protection hidden="1"/>
    </xf>
    <xf numFmtId="0" fontId="26" fillId="10" borderId="92" xfId="0" applyFont="1" applyFill="1" applyBorder="1" applyAlignment="1" applyProtection="1">
      <alignment horizontal="center" vertical="center"/>
      <protection hidden="1"/>
    </xf>
    <xf numFmtId="164" fontId="30" fillId="10" borderId="92" xfId="0" applyNumberFormat="1" applyFont="1" applyFill="1" applyBorder="1" applyAlignment="1" applyProtection="1">
      <alignment horizontal="center" vertical="center" wrapText="1"/>
      <protection hidden="1"/>
    </xf>
    <xf numFmtId="164" fontId="30" fillId="10" borderId="92" xfId="1" applyNumberFormat="1" applyFont="1" applyFill="1" applyBorder="1" applyAlignment="1" applyProtection="1">
      <alignment horizontal="center" vertical="center" wrapText="1"/>
      <protection hidden="1"/>
    </xf>
    <xf numFmtId="0" fontId="26" fillId="10" borderId="155" xfId="0" applyFont="1" applyFill="1" applyBorder="1" applyAlignment="1" applyProtection="1">
      <alignment horizontal="left" vertical="center" wrapText="1"/>
      <protection hidden="1"/>
    </xf>
    <xf numFmtId="0" fontId="26" fillId="8" borderId="157" xfId="0" applyFont="1" applyFill="1" applyBorder="1" applyAlignment="1" applyProtection="1">
      <alignment horizontal="center" vertical="center" wrapText="1"/>
      <protection hidden="1"/>
    </xf>
    <xf numFmtId="0" fontId="26" fillId="8" borderId="157" xfId="0" applyFont="1" applyFill="1" applyBorder="1" applyAlignment="1" applyProtection="1">
      <alignment vertical="center" wrapText="1"/>
      <protection hidden="1"/>
    </xf>
    <xf numFmtId="0" fontId="29" fillId="8" borderId="157" xfId="0" applyFont="1" applyFill="1" applyBorder="1" applyAlignment="1" applyProtection="1">
      <alignment horizontal="center" vertical="center" wrapText="1"/>
      <protection hidden="1"/>
    </xf>
    <xf numFmtId="0" fontId="26" fillId="8" borderId="92" xfId="0" applyFont="1" applyFill="1" applyBorder="1" applyAlignment="1" applyProtection="1">
      <alignment horizontal="center" vertical="center" wrapText="1"/>
      <protection hidden="1"/>
    </xf>
    <xf numFmtId="0" fontId="26" fillId="8" borderId="157" xfId="0" applyFont="1" applyFill="1" applyBorder="1" applyAlignment="1" applyProtection="1">
      <alignment horizontal="center" vertical="center"/>
      <protection hidden="1"/>
    </xf>
    <xf numFmtId="164" fontId="30" fillId="8" borderId="157" xfId="0" applyNumberFormat="1" applyFont="1" applyFill="1" applyBorder="1" applyAlignment="1" applyProtection="1">
      <alignment horizontal="center" vertical="center" wrapText="1"/>
      <protection hidden="1"/>
    </xf>
    <xf numFmtId="164" fontId="30" fillId="8" borderId="157" xfId="1" applyNumberFormat="1" applyFont="1" applyFill="1" applyBorder="1" applyAlignment="1" applyProtection="1">
      <alignment horizontal="center" vertical="center" wrapText="1"/>
      <protection hidden="1"/>
    </xf>
    <xf numFmtId="0" fontId="26" fillId="8" borderId="158" xfId="0" applyFont="1" applyFill="1" applyBorder="1" applyAlignment="1" applyProtection="1">
      <alignment horizontal="left" vertical="center" wrapText="1"/>
      <protection hidden="1"/>
    </xf>
    <xf numFmtId="0" fontId="26" fillId="8" borderId="152" xfId="0" applyFont="1" applyFill="1" applyBorder="1" applyAlignment="1" applyProtection="1">
      <alignment horizontal="center" vertical="center" wrapText="1"/>
      <protection hidden="1"/>
    </xf>
    <xf numFmtId="0" fontId="26" fillId="8" borderId="152" xfId="0" applyFont="1" applyFill="1" applyBorder="1" applyAlignment="1" applyProtection="1">
      <alignment vertical="center" wrapText="1"/>
      <protection hidden="1"/>
    </xf>
    <xf numFmtId="0" fontId="29" fillId="8" borderId="152" xfId="0" applyFont="1" applyFill="1" applyBorder="1" applyAlignment="1" applyProtection="1">
      <alignment horizontal="center" vertical="center" wrapText="1"/>
      <protection hidden="1"/>
    </xf>
    <xf numFmtId="0" fontId="26" fillId="8" borderId="152" xfId="0" applyFont="1" applyFill="1" applyBorder="1" applyAlignment="1" applyProtection="1">
      <alignment horizontal="center" vertical="center"/>
      <protection hidden="1"/>
    </xf>
    <xf numFmtId="164" fontId="30" fillId="8" borderId="152" xfId="0" applyNumberFormat="1" applyFont="1" applyFill="1" applyBorder="1" applyAlignment="1" applyProtection="1">
      <alignment horizontal="center" vertical="center" wrapText="1"/>
      <protection hidden="1"/>
    </xf>
    <xf numFmtId="164" fontId="30" fillId="8" borderId="152" xfId="1" applyNumberFormat="1" applyFont="1" applyFill="1" applyBorder="1" applyAlignment="1" applyProtection="1">
      <alignment horizontal="center" vertical="center" wrapText="1"/>
      <protection hidden="1"/>
    </xf>
    <xf numFmtId="0" fontId="26" fillId="8" borderId="153" xfId="0" applyFont="1" applyFill="1" applyBorder="1" applyAlignment="1" applyProtection="1">
      <alignment horizontal="left" vertical="center" wrapText="1"/>
      <protection hidden="1"/>
    </xf>
    <xf numFmtId="0" fontId="26" fillId="8" borderId="90" xfId="0" applyFont="1" applyFill="1" applyBorder="1" applyAlignment="1" applyProtection="1">
      <alignment horizontal="center" vertical="center" wrapText="1"/>
      <protection hidden="1"/>
    </xf>
    <xf numFmtId="0" fontId="26" fillId="8" borderId="90" xfId="0" applyFont="1" applyFill="1" applyBorder="1" applyAlignment="1" applyProtection="1">
      <alignment vertical="center" wrapText="1"/>
      <protection hidden="1"/>
    </xf>
    <xf numFmtId="0" fontId="29" fillId="8" borderId="90" xfId="0" applyFont="1" applyFill="1" applyBorder="1" applyAlignment="1" applyProtection="1">
      <alignment horizontal="center" vertical="center" wrapText="1"/>
      <protection hidden="1"/>
    </xf>
    <xf numFmtId="0" fontId="26" fillId="8" borderId="90" xfId="0" applyFont="1" applyFill="1" applyBorder="1" applyAlignment="1" applyProtection="1">
      <alignment horizontal="center" vertical="center"/>
      <protection hidden="1"/>
    </xf>
    <xf numFmtId="164" fontId="30" fillId="8" borderId="90" xfId="0" applyNumberFormat="1" applyFont="1" applyFill="1" applyBorder="1" applyAlignment="1" applyProtection="1">
      <alignment horizontal="center" vertical="center" wrapText="1"/>
      <protection hidden="1"/>
    </xf>
    <xf numFmtId="164" fontId="30" fillId="8" borderId="90" xfId="1" applyNumberFormat="1" applyFont="1" applyFill="1" applyBorder="1" applyAlignment="1" applyProtection="1">
      <alignment horizontal="center" vertical="center" wrapText="1"/>
      <protection hidden="1"/>
    </xf>
    <xf numFmtId="0" fontId="26" fillId="8" borderId="149" xfId="0" applyFont="1" applyFill="1" applyBorder="1" applyAlignment="1" applyProtection="1">
      <alignment horizontal="left" vertical="center" wrapText="1"/>
      <protection hidden="1"/>
    </xf>
    <xf numFmtId="0" fontId="26" fillId="8" borderId="159" xfId="0" applyFont="1" applyFill="1" applyBorder="1" applyAlignment="1" applyProtection="1">
      <alignment horizontal="center" vertical="center" wrapText="1"/>
      <protection hidden="1"/>
    </xf>
    <xf numFmtId="0" fontId="26" fillId="8" borderId="159" xfId="0" applyFont="1" applyFill="1" applyBorder="1" applyAlignment="1" applyProtection="1">
      <alignment vertical="center" wrapText="1"/>
      <protection hidden="1"/>
    </xf>
    <xf numFmtId="0" fontId="29" fillId="8" borderId="159" xfId="0" applyFont="1" applyFill="1" applyBorder="1" applyAlignment="1" applyProtection="1">
      <alignment horizontal="center" vertical="center" wrapText="1"/>
      <protection hidden="1"/>
    </xf>
    <xf numFmtId="0" fontId="26" fillId="8" borderId="159" xfId="0" applyFont="1" applyFill="1" applyBorder="1" applyAlignment="1" applyProtection="1">
      <alignment horizontal="center" vertical="center"/>
      <protection hidden="1"/>
    </xf>
    <xf numFmtId="164" fontId="30" fillId="8" borderId="159" xfId="0" applyNumberFormat="1" applyFont="1" applyFill="1" applyBorder="1" applyAlignment="1" applyProtection="1">
      <alignment horizontal="center" vertical="center" wrapText="1"/>
      <protection hidden="1"/>
    </xf>
    <xf numFmtId="164" fontId="30" fillId="8" borderId="159" xfId="1" applyNumberFormat="1" applyFont="1" applyFill="1" applyBorder="1" applyAlignment="1" applyProtection="1">
      <alignment horizontal="center" vertical="center" wrapText="1"/>
      <protection hidden="1"/>
    </xf>
    <xf numFmtId="0" fontId="26" fillId="8" borderId="160" xfId="0" applyFont="1" applyFill="1" applyBorder="1" applyAlignment="1" applyProtection="1">
      <alignment horizontal="left" vertical="center" wrapText="1"/>
      <protection hidden="1"/>
    </xf>
    <xf numFmtId="9" fontId="26" fillId="0" borderId="0" xfId="1" applyFont="1" applyProtection="1">
      <protection hidden="1"/>
    </xf>
    <xf numFmtId="0" fontId="26" fillId="8" borderId="161" xfId="0" applyFont="1" applyFill="1" applyBorder="1" applyAlignment="1" applyProtection="1">
      <alignment horizontal="center" vertical="center" wrapText="1"/>
      <protection hidden="1"/>
    </xf>
    <xf numFmtId="0" fontId="26" fillId="8" borderId="161" xfId="0" applyFont="1" applyFill="1" applyBorder="1" applyAlignment="1" applyProtection="1">
      <alignment vertical="center" wrapText="1"/>
      <protection hidden="1"/>
    </xf>
    <xf numFmtId="0" fontId="29" fillId="8" borderId="161" xfId="0" applyFont="1" applyFill="1" applyBorder="1" applyAlignment="1" applyProtection="1">
      <alignment horizontal="center" vertical="center" wrapText="1"/>
      <protection hidden="1"/>
    </xf>
    <xf numFmtId="0" fontId="26" fillId="8" borderId="161" xfId="0" applyFont="1" applyFill="1" applyBorder="1" applyAlignment="1" applyProtection="1">
      <alignment horizontal="center" vertical="center"/>
      <protection hidden="1"/>
    </xf>
    <xf numFmtId="164" fontId="30" fillId="8" borderId="161" xfId="0" applyNumberFormat="1" applyFont="1" applyFill="1" applyBorder="1" applyAlignment="1" applyProtection="1">
      <alignment horizontal="center" vertical="center" wrapText="1"/>
      <protection hidden="1"/>
    </xf>
    <xf numFmtId="164" fontId="30" fillId="8" borderId="161" xfId="1" applyNumberFormat="1" applyFont="1" applyFill="1" applyBorder="1" applyAlignment="1" applyProtection="1">
      <alignment horizontal="center" vertical="center" wrapText="1"/>
      <protection hidden="1"/>
    </xf>
    <xf numFmtId="0" fontId="26" fillId="8" borderId="162" xfId="0" applyFont="1" applyFill="1" applyBorder="1" applyAlignment="1" applyProtection="1">
      <alignment horizontal="left" vertical="center" wrapText="1"/>
      <protection hidden="1"/>
    </xf>
    <xf numFmtId="9" fontId="26" fillId="13" borderId="0" xfId="1" applyFont="1" applyFill="1" applyAlignment="1" applyProtection="1">
      <alignment vertical="center"/>
      <protection hidden="1"/>
    </xf>
    <xf numFmtId="0" fontId="26" fillId="8" borderId="92" xfId="0" applyFont="1" applyFill="1" applyBorder="1" applyAlignment="1" applyProtection="1">
      <alignment vertical="center" wrapText="1"/>
      <protection hidden="1"/>
    </xf>
    <xf numFmtId="0" fontId="29" fillId="8" borderId="92" xfId="0" applyFont="1" applyFill="1" applyBorder="1" applyAlignment="1" applyProtection="1">
      <alignment horizontal="center" vertical="center" wrapText="1"/>
      <protection hidden="1"/>
    </xf>
    <xf numFmtId="0" fontId="26" fillId="8" borderId="92" xfId="0" applyFont="1" applyFill="1" applyBorder="1" applyAlignment="1" applyProtection="1">
      <alignment horizontal="center" vertical="center"/>
      <protection hidden="1"/>
    </xf>
    <xf numFmtId="164" fontId="30" fillId="8" borderId="92" xfId="0" applyNumberFormat="1" applyFont="1" applyFill="1" applyBorder="1" applyAlignment="1" applyProtection="1">
      <alignment horizontal="center" vertical="center" wrapText="1"/>
      <protection hidden="1"/>
    </xf>
    <xf numFmtId="164" fontId="30" fillId="8" borderId="92" xfId="1" applyNumberFormat="1" applyFont="1" applyFill="1" applyBorder="1" applyAlignment="1" applyProtection="1">
      <alignment horizontal="center" vertical="center" wrapText="1"/>
      <protection hidden="1"/>
    </xf>
    <xf numFmtId="0" fontId="26" fillId="8" borderId="155" xfId="0" applyFont="1" applyFill="1" applyBorder="1" applyAlignment="1" applyProtection="1">
      <alignment horizontal="left" vertical="center" wrapText="1"/>
      <protection hidden="1"/>
    </xf>
    <xf numFmtId="0" fontId="26" fillId="11" borderId="157" xfId="0" applyFont="1" applyFill="1" applyBorder="1" applyAlignment="1" applyProtection="1">
      <alignment horizontal="center" vertical="center" wrapText="1"/>
      <protection hidden="1"/>
    </xf>
    <xf numFmtId="0" fontId="26" fillId="11" borderId="157" xfId="0" applyFont="1" applyFill="1" applyBorder="1" applyAlignment="1" applyProtection="1">
      <alignment vertical="center" wrapText="1"/>
      <protection hidden="1"/>
    </xf>
    <xf numFmtId="0" fontId="29" fillId="11" borderId="157" xfId="0" applyFont="1" applyFill="1" applyBorder="1" applyAlignment="1" applyProtection="1">
      <alignment horizontal="center" vertical="center" wrapText="1"/>
      <protection hidden="1"/>
    </xf>
    <xf numFmtId="0" fontId="26" fillId="11" borderId="92" xfId="0" applyFont="1" applyFill="1" applyBorder="1" applyAlignment="1" applyProtection="1">
      <alignment horizontal="center" vertical="center" wrapText="1"/>
      <protection hidden="1"/>
    </xf>
    <xf numFmtId="0" fontId="26" fillId="11" borderId="157" xfId="0" applyFont="1" applyFill="1" applyBorder="1" applyAlignment="1" applyProtection="1">
      <alignment horizontal="center" vertical="center"/>
      <protection hidden="1"/>
    </xf>
    <xf numFmtId="164" fontId="30" fillId="11" borderId="157" xfId="0" applyNumberFormat="1" applyFont="1" applyFill="1" applyBorder="1" applyAlignment="1" applyProtection="1">
      <alignment horizontal="center" vertical="center" wrapText="1"/>
      <protection hidden="1"/>
    </xf>
    <xf numFmtId="164" fontId="30" fillId="11" borderId="157" xfId="1" applyNumberFormat="1" applyFont="1" applyFill="1" applyBorder="1" applyAlignment="1" applyProtection="1">
      <alignment horizontal="center" vertical="center" wrapText="1"/>
      <protection hidden="1"/>
    </xf>
    <xf numFmtId="0" fontId="26" fillId="11" borderId="158" xfId="0" applyFont="1" applyFill="1" applyBorder="1" applyAlignment="1" applyProtection="1">
      <alignment horizontal="left" vertical="center" wrapText="1"/>
      <protection hidden="1"/>
    </xf>
    <xf numFmtId="0" fontId="26" fillId="11" borderId="90" xfId="0" applyFont="1" applyFill="1" applyBorder="1" applyAlignment="1" applyProtection="1">
      <alignment horizontal="center" vertical="center" wrapText="1"/>
      <protection hidden="1"/>
    </xf>
    <xf numFmtId="0" fontId="26" fillId="11" borderId="90" xfId="0" applyFont="1" applyFill="1" applyBorder="1" applyAlignment="1" applyProtection="1">
      <alignment vertical="center" wrapText="1"/>
      <protection hidden="1"/>
    </xf>
    <xf numFmtId="0" fontId="29" fillId="11" borderId="90" xfId="0" applyFont="1" applyFill="1" applyBorder="1" applyAlignment="1" applyProtection="1">
      <alignment horizontal="center" vertical="center" wrapText="1"/>
      <protection hidden="1"/>
    </xf>
    <xf numFmtId="0" fontId="26" fillId="11" borderId="90" xfId="0" applyFont="1" applyFill="1" applyBorder="1" applyAlignment="1" applyProtection="1">
      <alignment horizontal="center" vertical="center"/>
      <protection hidden="1"/>
    </xf>
    <xf numFmtId="164" fontId="30" fillId="11" borderId="90" xfId="0" applyNumberFormat="1" applyFont="1" applyFill="1" applyBorder="1" applyAlignment="1" applyProtection="1">
      <alignment horizontal="center" vertical="center" wrapText="1"/>
      <protection hidden="1"/>
    </xf>
    <xf numFmtId="164" fontId="30" fillId="11" borderId="90" xfId="1" applyNumberFormat="1" applyFont="1" applyFill="1" applyBorder="1" applyAlignment="1" applyProtection="1">
      <alignment horizontal="center" vertical="center" wrapText="1"/>
      <protection hidden="1"/>
    </xf>
    <xf numFmtId="0" fontId="26" fillId="11" borderId="149" xfId="0" applyFont="1" applyFill="1" applyBorder="1" applyAlignment="1" applyProtection="1">
      <alignment horizontal="left" vertical="center" wrapText="1"/>
      <protection hidden="1"/>
    </xf>
    <xf numFmtId="0" fontId="26" fillId="11" borderId="159" xfId="0" applyFont="1" applyFill="1" applyBorder="1" applyAlignment="1" applyProtection="1">
      <alignment horizontal="center" vertical="center" wrapText="1"/>
      <protection hidden="1"/>
    </xf>
    <xf numFmtId="0" fontId="26" fillId="11" borderId="159" xfId="0" applyFont="1" applyFill="1" applyBorder="1" applyAlignment="1" applyProtection="1">
      <alignment vertical="center" wrapText="1"/>
      <protection hidden="1"/>
    </xf>
    <xf numFmtId="0" fontId="29" fillId="11" borderId="159" xfId="0" applyFont="1" applyFill="1" applyBorder="1" applyAlignment="1" applyProtection="1">
      <alignment horizontal="center" vertical="center" wrapText="1"/>
      <protection hidden="1"/>
    </xf>
    <xf numFmtId="0" fontId="26" fillId="11" borderId="159" xfId="0" applyFont="1" applyFill="1" applyBorder="1" applyAlignment="1" applyProtection="1">
      <alignment horizontal="center" vertical="center"/>
      <protection hidden="1"/>
    </xf>
    <xf numFmtId="164" fontId="30" fillId="11" borderId="159" xfId="0" applyNumberFormat="1" applyFont="1" applyFill="1" applyBorder="1" applyAlignment="1" applyProtection="1">
      <alignment horizontal="center" vertical="center" wrapText="1"/>
      <protection hidden="1"/>
    </xf>
    <xf numFmtId="164" fontId="30" fillId="11" borderId="159" xfId="1" applyNumberFormat="1" applyFont="1" applyFill="1" applyBorder="1" applyAlignment="1" applyProtection="1">
      <alignment horizontal="center" vertical="center" wrapText="1"/>
      <protection hidden="1"/>
    </xf>
    <xf numFmtId="0" fontId="26" fillId="11" borderId="160" xfId="0" applyFont="1" applyFill="1" applyBorder="1" applyAlignment="1" applyProtection="1">
      <alignment horizontal="left" vertical="center" wrapText="1"/>
      <protection hidden="1"/>
    </xf>
    <xf numFmtId="0" fontId="26" fillId="11" borderId="92" xfId="0" applyFont="1" applyFill="1" applyBorder="1" applyAlignment="1" applyProtection="1">
      <alignment vertical="center" wrapText="1"/>
      <protection hidden="1"/>
    </xf>
    <xf numFmtId="0" fontId="29" fillId="11" borderId="92" xfId="0" applyFont="1" applyFill="1" applyBorder="1" applyAlignment="1" applyProtection="1">
      <alignment horizontal="center" vertical="center" wrapText="1"/>
      <protection hidden="1"/>
    </xf>
    <xf numFmtId="0" fontId="26" fillId="11" borderId="92" xfId="0" applyFont="1" applyFill="1" applyBorder="1" applyAlignment="1" applyProtection="1">
      <alignment horizontal="center" vertical="center"/>
      <protection hidden="1"/>
    </xf>
    <xf numFmtId="164" fontId="30" fillId="11" borderId="92" xfId="0" applyNumberFormat="1" applyFont="1" applyFill="1" applyBorder="1" applyAlignment="1" applyProtection="1">
      <alignment horizontal="center" vertical="center" wrapText="1"/>
      <protection hidden="1"/>
    </xf>
    <xf numFmtId="164" fontId="30" fillId="11" borderId="92" xfId="1" applyNumberFormat="1" applyFont="1" applyFill="1" applyBorder="1" applyAlignment="1" applyProtection="1">
      <alignment horizontal="center" vertical="center" wrapText="1"/>
      <protection hidden="1"/>
    </xf>
    <xf numFmtId="0" fontId="26" fillId="11" borderId="155" xfId="0" applyFont="1" applyFill="1" applyBorder="1" applyAlignment="1" applyProtection="1">
      <alignment horizontal="left" vertical="center" wrapText="1"/>
      <protection hidden="1"/>
    </xf>
    <xf numFmtId="0" fontId="26" fillId="11" borderId="152" xfId="0" applyFont="1" applyFill="1" applyBorder="1" applyAlignment="1" applyProtection="1">
      <alignment horizontal="center" vertical="center" wrapText="1"/>
      <protection hidden="1"/>
    </xf>
    <xf numFmtId="0" fontId="26" fillId="11" borderId="152" xfId="0" applyFont="1" applyFill="1" applyBorder="1" applyAlignment="1" applyProtection="1">
      <alignment vertical="center" wrapText="1"/>
      <protection hidden="1"/>
    </xf>
    <xf numFmtId="0" fontId="29" fillId="11" borderId="152" xfId="0" applyFont="1" applyFill="1" applyBorder="1" applyAlignment="1" applyProtection="1">
      <alignment horizontal="center" vertical="center" wrapText="1"/>
      <protection hidden="1"/>
    </xf>
    <xf numFmtId="0" fontId="26" fillId="11" borderId="152" xfId="0" applyFont="1" applyFill="1" applyBorder="1" applyAlignment="1" applyProtection="1">
      <alignment horizontal="center" vertical="center"/>
      <protection hidden="1"/>
    </xf>
    <xf numFmtId="164" fontId="30" fillId="11" borderId="152" xfId="0" applyNumberFormat="1" applyFont="1" applyFill="1" applyBorder="1" applyAlignment="1" applyProtection="1">
      <alignment horizontal="center" vertical="center" wrapText="1"/>
      <protection hidden="1"/>
    </xf>
    <xf numFmtId="164" fontId="30" fillId="11" borderId="152" xfId="1" applyNumberFormat="1" applyFont="1" applyFill="1" applyBorder="1" applyAlignment="1" applyProtection="1">
      <alignment horizontal="center" vertical="center" wrapText="1"/>
      <protection hidden="1"/>
    </xf>
    <xf numFmtId="0" fontId="26" fillId="11" borderId="153" xfId="0" applyFont="1" applyFill="1" applyBorder="1" applyAlignment="1" applyProtection="1">
      <alignment horizontal="left" vertical="center" wrapText="1"/>
      <protection hidden="1"/>
    </xf>
    <xf numFmtId="0" fontId="26" fillId="11" borderId="161" xfId="0" applyFont="1" applyFill="1" applyBorder="1" applyAlignment="1" applyProtection="1">
      <alignment horizontal="center" vertical="center" wrapText="1"/>
      <protection hidden="1"/>
    </xf>
    <xf numFmtId="0" fontId="26" fillId="11" borderId="161" xfId="0" applyFont="1" applyFill="1" applyBorder="1" applyAlignment="1" applyProtection="1">
      <alignment vertical="center" wrapText="1"/>
      <protection hidden="1"/>
    </xf>
    <xf numFmtId="0" fontId="29" fillId="11" borderId="161" xfId="0" applyFont="1" applyFill="1" applyBorder="1" applyAlignment="1" applyProtection="1">
      <alignment horizontal="center" vertical="center" wrapText="1"/>
      <protection hidden="1"/>
    </xf>
    <xf numFmtId="0" fontId="26" fillId="11" borderId="161" xfId="0" applyFont="1" applyFill="1" applyBorder="1" applyAlignment="1" applyProtection="1">
      <alignment horizontal="center" vertical="center"/>
      <protection hidden="1"/>
    </xf>
    <xf numFmtId="164" fontId="30" fillId="11" borderId="161" xfId="0" applyNumberFormat="1" applyFont="1" applyFill="1" applyBorder="1" applyAlignment="1" applyProtection="1">
      <alignment horizontal="center" vertical="center" wrapText="1"/>
      <protection hidden="1"/>
    </xf>
    <xf numFmtId="164" fontId="30" fillId="11" borderId="161" xfId="1" applyNumberFormat="1" applyFont="1" applyFill="1" applyBorder="1" applyAlignment="1" applyProtection="1">
      <alignment horizontal="center" vertical="center" wrapText="1"/>
      <protection hidden="1"/>
    </xf>
    <xf numFmtId="0" fontId="26" fillId="11" borderId="162" xfId="0" applyFont="1" applyFill="1" applyBorder="1" applyAlignment="1" applyProtection="1">
      <alignment horizontal="left" vertical="center" wrapText="1"/>
      <protection hidden="1"/>
    </xf>
    <xf numFmtId="0" fontId="26" fillId="11" borderId="97" xfId="0" applyFont="1" applyFill="1" applyBorder="1" applyAlignment="1" applyProtection="1">
      <alignment vertical="center" wrapText="1"/>
      <protection hidden="1"/>
    </xf>
    <xf numFmtId="0" fontId="29" fillId="11" borderId="95" xfId="0" applyFont="1" applyFill="1" applyBorder="1" applyAlignment="1" applyProtection="1">
      <alignment horizontal="center" vertical="center" wrapText="1"/>
      <protection hidden="1"/>
    </xf>
    <xf numFmtId="164" fontId="30" fillId="11" borderId="163" xfId="1" applyNumberFormat="1" applyFont="1" applyFill="1" applyBorder="1" applyAlignment="1" applyProtection="1">
      <alignment horizontal="center" vertical="center" wrapText="1"/>
      <protection hidden="1"/>
    </xf>
    <xf numFmtId="0" fontId="26" fillId="11" borderId="94" xfId="0" applyFont="1" applyFill="1" applyBorder="1" applyAlignment="1" applyProtection="1">
      <alignment vertical="center" wrapText="1"/>
      <protection hidden="1"/>
    </xf>
    <xf numFmtId="0" fontId="26" fillId="11" borderId="0" xfId="0" applyFont="1" applyFill="1" applyBorder="1" applyAlignment="1" applyProtection="1">
      <alignment vertical="center" wrapText="1"/>
      <protection hidden="1"/>
    </xf>
    <xf numFmtId="164" fontId="30" fillId="11" borderId="96" xfId="1" applyNumberFormat="1" applyFont="1" applyFill="1" applyBorder="1" applyAlignment="1" applyProtection="1">
      <alignment horizontal="center" vertical="center" wrapText="1"/>
      <protection hidden="1"/>
    </xf>
    <xf numFmtId="0" fontId="26" fillId="11" borderId="94" xfId="0" applyFont="1" applyFill="1" applyBorder="1" applyAlignment="1" applyProtection="1">
      <alignment horizontal="center" vertical="center" wrapText="1"/>
      <protection hidden="1"/>
    </xf>
    <xf numFmtId="0" fontId="26" fillId="11" borderId="91" xfId="0" applyFont="1" applyFill="1" applyBorder="1" applyAlignment="1" applyProtection="1">
      <alignment vertical="center" wrapText="1"/>
      <protection hidden="1"/>
    </xf>
    <xf numFmtId="0" fontId="26" fillId="11" borderId="55" xfId="0" applyFont="1" applyFill="1" applyBorder="1" applyAlignment="1" applyProtection="1">
      <alignment vertical="center" wrapText="1"/>
      <protection hidden="1"/>
    </xf>
    <xf numFmtId="0" fontId="26" fillId="11" borderId="94" xfId="0" applyFont="1" applyFill="1" applyBorder="1" applyAlignment="1" applyProtection="1">
      <alignment horizontal="center" vertical="center"/>
      <protection hidden="1"/>
    </xf>
    <xf numFmtId="164" fontId="30" fillId="11" borderId="164" xfId="1" applyNumberFormat="1" applyFont="1" applyFill="1" applyBorder="1" applyAlignment="1" applyProtection="1">
      <alignment horizontal="center" vertical="center" wrapText="1"/>
      <protection hidden="1"/>
    </xf>
    <xf numFmtId="0" fontId="26" fillId="11" borderId="140" xfId="0" applyFont="1" applyFill="1" applyBorder="1" applyAlignment="1" applyProtection="1">
      <alignment horizontal="left" vertical="center" wrapText="1"/>
      <protection hidden="1"/>
    </xf>
    <xf numFmtId="0" fontId="26" fillId="12" borderId="157" xfId="0" applyFont="1" applyFill="1" applyBorder="1" applyAlignment="1" applyProtection="1">
      <alignment horizontal="center" vertical="center" wrapText="1"/>
      <protection hidden="1"/>
    </xf>
    <xf numFmtId="0" fontId="26" fillId="12" borderId="157" xfId="0" applyFont="1" applyFill="1" applyBorder="1" applyAlignment="1" applyProtection="1">
      <alignment vertical="center" wrapText="1"/>
      <protection hidden="1"/>
    </xf>
    <xf numFmtId="0" fontId="29" fillId="12" borderId="157" xfId="0" applyFont="1" applyFill="1" applyBorder="1" applyAlignment="1" applyProtection="1">
      <alignment horizontal="center" vertical="center" wrapText="1"/>
      <protection hidden="1"/>
    </xf>
    <xf numFmtId="0" fontId="26" fillId="12" borderId="92" xfId="0" applyFont="1" applyFill="1" applyBorder="1" applyAlignment="1" applyProtection="1">
      <alignment horizontal="center" vertical="center" wrapText="1"/>
      <protection hidden="1"/>
    </xf>
    <xf numFmtId="0" fontId="26" fillId="12" borderId="157" xfId="0" applyFont="1" applyFill="1" applyBorder="1" applyAlignment="1" applyProtection="1">
      <alignment horizontal="center" vertical="center"/>
      <protection hidden="1"/>
    </xf>
    <xf numFmtId="164" fontId="30" fillId="12" borderId="157" xfId="0" applyNumberFormat="1" applyFont="1" applyFill="1" applyBorder="1" applyAlignment="1" applyProtection="1">
      <alignment horizontal="center" vertical="center" wrapText="1"/>
      <protection hidden="1"/>
    </xf>
    <xf numFmtId="164" fontId="30" fillId="12" borderId="157" xfId="1" applyNumberFormat="1" applyFont="1" applyFill="1" applyBorder="1" applyAlignment="1" applyProtection="1">
      <alignment horizontal="center" vertical="center" wrapText="1"/>
      <protection hidden="1"/>
    </xf>
    <xf numFmtId="0" fontId="26" fillId="12" borderId="158" xfId="0" applyFont="1" applyFill="1" applyBorder="1" applyAlignment="1" applyProtection="1">
      <alignment horizontal="left" vertical="center" wrapText="1"/>
      <protection hidden="1"/>
    </xf>
    <xf numFmtId="0" fontId="26" fillId="12" borderId="91" xfId="0" applyFont="1" applyFill="1" applyBorder="1" applyAlignment="1" applyProtection="1">
      <alignment horizontal="center" vertical="center" wrapText="1"/>
      <protection hidden="1"/>
    </xf>
    <xf numFmtId="0" fontId="26" fillId="12" borderId="91" xfId="0" applyFont="1" applyFill="1" applyBorder="1" applyAlignment="1" applyProtection="1">
      <alignment vertical="center" wrapText="1"/>
      <protection hidden="1"/>
    </xf>
    <xf numFmtId="0" fontId="29" fillId="12" borderId="91" xfId="0" applyFont="1" applyFill="1" applyBorder="1" applyAlignment="1" applyProtection="1">
      <alignment horizontal="center" vertical="center" wrapText="1"/>
      <protection hidden="1"/>
    </xf>
    <xf numFmtId="0" fontId="26" fillId="12" borderId="152" xfId="0" applyFont="1" applyFill="1" applyBorder="1" applyAlignment="1" applyProtection="1">
      <alignment horizontal="center" vertical="center" wrapText="1"/>
      <protection hidden="1"/>
    </xf>
    <xf numFmtId="0" fontId="26" fillId="12" borderId="91" xfId="0" applyFont="1" applyFill="1" applyBorder="1" applyAlignment="1" applyProtection="1">
      <alignment horizontal="center" vertical="center"/>
      <protection hidden="1"/>
    </xf>
    <xf numFmtId="164" fontId="30" fillId="12" borderId="91" xfId="0" applyNumberFormat="1" applyFont="1" applyFill="1" applyBorder="1" applyAlignment="1" applyProtection="1">
      <alignment horizontal="center" vertical="center" wrapText="1"/>
      <protection hidden="1"/>
    </xf>
    <xf numFmtId="164" fontId="30" fillId="12" borderId="91" xfId="1" applyNumberFormat="1" applyFont="1" applyFill="1" applyBorder="1" applyAlignment="1" applyProtection="1">
      <alignment horizontal="center" vertical="center" wrapText="1"/>
      <protection hidden="1"/>
    </xf>
    <xf numFmtId="0" fontId="26" fillId="12" borderId="165" xfId="0" applyFont="1" applyFill="1" applyBorder="1" applyAlignment="1" applyProtection="1">
      <alignment horizontal="left" vertical="center" wrapText="1"/>
      <protection hidden="1"/>
    </xf>
    <xf numFmtId="0" fontId="26" fillId="6" borderId="0" xfId="0" applyFont="1" applyFill="1" applyProtection="1">
      <protection hidden="1"/>
    </xf>
    <xf numFmtId="0" fontId="26" fillId="12" borderId="142" xfId="0" applyFont="1" applyFill="1" applyBorder="1" applyAlignment="1" applyProtection="1">
      <alignment horizontal="center" vertical="center" wrapText="1"/>
      <protection hidden="1"/>
    </xf>
    <xf numFmtId="0" fontId="26" fillId="12" borderId="168" xfId="0" applyFont="1" applyFill="1" applyBorder="1" applyAlignment="1" applyProtection="1">
      <alignment vertical="center" wrapText="1"/>
      <protection hidden="1"/>
    </xf>
    <xf numFmtId="0" fontId="26" fillId="12" borderId="142" xfId="0" applyFont="1" applyFill="1" applyBorder="1" applyAlignment="1" applyProtection="1">
      <alignment vertical="center" wrapText="1"/>
      <protection hidden="1"/>
    </xf>
    <xf numFmtId="0" fontId="29" fillId="12" borderId="168" xfId="0" applyFont="1" applyFill="1" applyBorder="1" applyAlignment="1" applyProtection="1">
      <alignment horizontal="center" vertical="center" wrapText="1"/>
      <protection hidden="1"/>
    </xf>
    <xf numFmtId="0" fontId="26" fillId="12" borderId="169" xfId="0" applyFont="1" applyFill="1" applyBorder="1" applyAlignment="1" applyProtection="1">
      <alignment horizontal="center" vertical="center" wrapText="1"/>
      <protection hidden="1"/>
    </xf>
    <xf numFmtId="0" fontId="26" fillId="12" borderId="142" xfId="0" applyFont="1" applyFill="1" applyBorder="1" applyAlignment="1" applyProtection="1">
      <alignment horizontal="center" vertical="center"/>
      <protection hidden="1"/>
    </xf>
    <xf numFmtId="0" fontId="26" fillId="12" borderId="46" xfId="0" applyFont="1" applyFill="1" applyBorder="1" applyAlignment="1" applyProtection="1">
      <alignment vertical="center" wrapText="1"/>
      <protection hidden="1"/>
    </xf>
    <xf numFmtId="164" fontId="30" fillId="12" borderId="169" xfId="0" applyNumberFormat="1" applyFont="1" applyFill="1" applyBorder="1" applyAlignment="1" applyProtection="1">
      <alignment horizontal="center" vertical="center" wrapText="1"/>
      <protection hidden="1"/>
    </xf>
    <xf numFmtId="164" fontId="30" fillId="12" borderId="170" xfId="1" applyNumberFormat="1" applyFont="1" applyFill="1" applyBorder="1" applyAlignment="1" applyProtection="1">
      <alignment horizontal="center" vertical="center" wrapText="1"/>
      <protection hidden="1"/>
    </xf>
    <xf numFmtId="0" fontId="26" fillId="12" borderId="143" xfId="0" applyFont="1" applyFill="1" applyBorder="1" applyAlignment="1" applyProtection="1">
      <alignment horizontal="left" vertical="center" wrapText="1"/>
      <protection hidden="1"/>
    </xf>
    <xf numFmtId="0" fontId="26" fillId="0" borderId="0" xfId="0" applyFont="1" applyAlignment="1" applyProtection="1">
      <alignment vertical="center"/>
      <protection hidden="1"/>
    </xf>
    <xf numFmtId="0" fontId="26" fillId="0" borderId="0" xfId="0" applyFont="1" applyAlignment="1" applyProtection="1">
      <alignment wrapText="1"/>
      <protection hidden="1"/>
    </xf>
    <xf numFmtId="0" fontId="26" fillId="0" borderId="0" xfId="0" applyFont="1" applyAlignment="1" applyProtection="1">
      <alignment horizontal="center" vertical="center"/>
      <protection hidden="1"/>
    </xf>
    <xf numFmtId="164" fontId="33" fillId="0" borderId="90" xfId="0" applyNumberFormat="1" applyFont="1" applyBorder="1" applyAlignment="1">
      <alignment vertical="center"/>
    </xf>
    <xf numFmtId="164" fontId="8" fillId="0" borderId="90" xfId="0" applyNumberFormat="1" applyFont="1" applyBorder="1" applyAlignment="1">
      <alignment vertical="center"/>
    </xf>
    <xf numFmtId="164" fontId="2" fillId="2" borderId="0" xfId="0" applyNumberFormat="1" applyFont="1" applyFill="1"/>
    <xf numFmtId="0" fontId="0" fillId="0" borderId="90" xfId="0" applyBorder="1"/>
    <xf numFmtId="164" fontId="8" fillId="2" borderId="90" xfId="0" applyNumberFormat="1" applyFont="1" applyFill="1" applyBorder="1" applyAlignment="1">
      <alignment vertical="center"/>
    </xf>
    <xf numFmtId="164" fontId="33" fillId="2" borderId="90" xfId="0" applyNumberFormat="1" applyFont="1" applyFill="1" applyBorder="1" applyAlignment="1">
      <alignment vertical="center"/>
    </xf>
    <xf numFmtId="164" fontId="8" fillId="2" borderId="90" xfId="0" applyNumberFormat="1" applyFont="1" applyFill="1" applyBorder="1" applyAlignment="1" applyProtection="1">
      <alignment vertical="center"/>
      <protection hidden="1"/>
    </xf>
    <xf numFmtId="0" fontId="0" fillId="0" borderId="90" xfId="0" applyBorder="1" applyAlignment="1"/>
    <xf numFmtId="0" fontId="10" fillId="0" borderId="90" xfId="0" applyFont="1" applyBorder="1" applyAlignment="1">
      <alignment vertical="center" wrapText="1"/>
    </xf>
    <xf numFmtId="0" fontId="2" fillId="2" borderId="172" xfId="0" applyFont="1" applyFill="1" applyBorder="1"/>
    <xf numFmtId="0" fontId="2" fillId="2" borderId="175" xfId="0" applyFont="1" applyFill="1" applyBorder="1"/>
    <xf numFmtId="0" fontId="23" fillId="2" borderId="176" xfId="0" applyFont="1" applyFill="1" applyBorder="1"/>
    <xf numFmtId="0" fontId="2" fillId="2" borderId="176" xfId="0" applyFont="1" applyFill="1" applyBorder="1"/>
    <xf numFmtId="0" fontId="0" fillId="0" borderId="81" xfId="0" applyBorder="1"/>
    <xf numFmtId="0" fontId="0" fillId="0" borderId="81" xfId="0" applyBorder="1" applyAlignment="1"/>
    <xf numFmtId="0" fontId="23" fillId="2" borderId="173" xfId="0" applyFont="1" applyFill="1" applyBorder="1"/>
    <xf numFmtId="0" fontId="23" fillId="2" borderId="178" xfId="0" applyFont="1" applyFill="1" applyBorder="1"/>
    <xf numFmtId="0" fontId="0" fillId="0" borderId="83" xfId="0" applyBorder="1"/>
    <xf numFmtId="0" fontId="0" fillId="0" borderId="172" xfId="0" applyBorder="1"/>
    <xf numFmtId="9" fontId="2" fillId="2" borderId="172" xfId="0" applyNumberFormat="1" applyFont="1" applyFill="1" applyBorder="1"/>
    <xf numFmtId="0" fontId="0" fillId="0" borderId="82" xfId="0" applyBorder="1"/>
    <xf numFmtId="0" fontId="0" fillId="0" borderId="173" xfId="0" applyBorder="1"/>
    <xf numFmtId="0" fontId="2" fillId="2" borderId="173" xfId="0" applyFont="1" applyFill="1" applyBorder="1"/>
    <xf numFmtId="164" fontId="8" fillId="0" borderId="180" xfId="0" applyNumberFormat="1" applyFont="1" applyBorder="1" applyAlignment="1">
      <alignment vertical="center"/>
    </xf>
    <xf numFmtId="9" fontId="8" fillId="0" borderId="90" xfId="0" applyNumberFormat="1" applyFont="1" applyBorder="1" applyAlignment="1">
      <alignment vertical="center"/>
    </xf>
    <xf numFmtId="9" fontId="8" fillId="0" borderId="180" xfId="0" applyNumberFormat="1" applyFont="1" applyBorder="1" applyAlignment="1">
      <alignment vertical="center"/>
    </xf>
    <xf numFmtId="9" fontId="13" fillId="3" borderId="0" xfId="0" applyNumberFormat="1" applyFont="1" applyFill="1"/>
    <xf numFmtId="0" fontId="0" fillId="0" borderId="0" xfId="0"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9" fontId="0" fillId="0" borderId="0" xfId="0" applyNumberFormat="1" applyAlignment="1">
      <alignment horizontal="center" vertical="center"/>
    </xf>
    <xf numFmtId="2" fontId="34" fillId="2" borderId="0" xfId="8" applyNumberFormat="1" applyFont="1" applyFill="1" applyBorder="1" applyAlignment="1">
      <alignment horizontal="center" vertical="center"/>
    </xf>
    <xf numFmtId="165" fontId="35" fillId="2" borderId="0" xfId="0" applyNumberFormat="1" applyFont="1" applyFill="1" applyBorder="1" applyAlignment="1">
      <alignment horizontal="center" vertical="center"/>
    </xf>
    <xf numFmtId="0" fontId="35" fillId="2" borderId="0" xfId="0" applyFont="1" applyFill="1" applyBorder="1" applyAlignment="1">
      <alignment horizontal="center" vertical="center"/>
    </xf>
    <xf numFmtId="9" fontId="36" fillId="2" borderId="171" xfId="8" applyFont="1" applyFill="1" applyBorder="1" applyAlignment="1">
      <alignment horizontal="center" vertical="center"/>
    </xf>
    <xf numFmtId="0" fontId="0" fillId="6" borderId="0" xfId="0" applyFill="1" applyAlignment="1">
      <alignment horizontal="center" vertical="center" wrapText="1"/>
    </xf>
    <xf numFmtId="9" fontId="0" fillId="6" borderId="0" xfId="0" applyNumberFormat="1" applyFill="1" applyAlignment="1">
      <alignment horizontal="center" vertical="center"/>
    </xf>
    <xf numFmtId="9" fontId="0" fillId="0" borderId="0" xfId="8" applyFont="1" applyAlignment="1">
      <alignment horizontal="center" vertical="center"/>
    </xf>
    <xf numFmtId="0" fontId="32" fillId="14" borderId="185" xfId="0" applyFont="1" applyFill="1" applyBorder="1" applyAlignment="1">
      <alignment horizontal="center" vertical="center" wrapText="1"/>
    </xf>
    <xf numFmtId="9" fontId="32" fillId="14" borderId="185" xfId="0" applyNumberFormat="1" applyFont="1" applyFill="1" applyBorder="1" applyAlignment="1">
      <alignment horizontal="center" vertical="center"/>
    </xf>
    <xf numFmtId="0" fontId="32" fillId="14" borderId="186" xfId="0" applyFont="1" applyFill="1" applyBorder="1" applyAlignment="1">
      <alignment horizontal="center" vertical="center" wrapText="1"/>
    </xf>
    <xf numFmtId="9" fontId="32" fillId="14" borderId="186" xfId="0" applyNumberFormat="1" applyFont="1" applyFill="1" applyBorder="1" applyAlignment="1">
      <alignment horizontal="center" vertical="center"/>
    </xf>
    <xf numFmtId="0" fontId="0" fillId="0" borderId="0" xfId="0" pivotButton="1" applyAlignment="1">
      <alignment horizontal="center" vertical="center" wrapText="1"/>
    </xf>
    <xf numFmtId="0" fontId="32" fillId="14" borderId="0" xfId="0" applyFont="1" applyFill="1" applyBorder="1" applyAlignment="1">
      <alignment horizontal="center" vertical="center" wrapText="1"/>
    </xf>
    <xf numFmtId="9" fontId="32" fillId="14" borderId="0" xfId="0" applyNumberFormat="1" applyFont="1" applyFill="1" applyBorder="1" applyAlignment="1">
      <alignment horizontal="center" vertical="center"/>
    </xf>
    <xf numFmtId="0" fontId="0" fillId="15" borderId="8" xfId="0" applyFill="1" applyBorder="1"/>
    <xf numFmtId="0" fontId="0" fillId="16" borderId="8" xfId="0" applyFill="1" applyBorder="1"/>
    <xf numFmtId="0" fontId="0" fillId="16" borderId="10" xfId="0" applyFill="1" applyBorder="1"/>
    <xf numFmtId="0" fontId="0" fillId="16" borderId="3" xfId="0" applyFill="1" applyBorder="1"/>
    <xf numFmtId="0" fontId="0" fillId="16" borderId="4" xfId="0" applyFill="1" applyBorder="1"/>
    <xf numFmtId="0" fontId="0" fillId="16" borderId="11" xfId="0" applyFill="1" applyBorder="1"/>
    <xf numFmtId="0" fontId="0" fillId="16" borderId="12" xfId="0" applyFill="1" applyBorder="1"/>
    <xf numFmtId="0" fontId="0" fillId="16" borderId="7" xfId="0" applyFill="1" applyBorder="1"/>
    <xf numFmtId="0" fontId="0" fillId="16" borderId="14" xfId="0" applyFill="1" applyBorder="1"/>
    <xf numFmtId="0" fontId="0" fillId="16" borderId="13" xfId="0" applyFill="1" applyBorder="1"/>
    <xf numFmtId="0" fontId="0" fillId="16" borderId="15" xfId="0" applyFill="1" applyBorder="1"/>
    <xf numFmtId="0" fontId="0" fillId="15" borderId="0" xfId="0" applyFill="1" applyBorder="1"/>
    <xf numFmtId="0" fontId="0" fillId="15" borderId="1" xfId="0" applyFill="1" applyBorder="1"/>
    <xf numFmtId="0" fontId="0" fillId="2" borderId="188" xfId="0" applyFill="1" applyBorder="1"/>
    <xf numFmtId="0" fontId="0" fillId="2" borderId="189" xfId="0" applyFill="1" applyBorder="1"/>
    <xf numFmtId="0" fontId="0" fillId="2" borderId="190" xfId="0" applyFill="1" applyBorder="1"/>
    <xf numFmtId="0" fontId="0" fillId="2" borderId="194" xfId="0" applyFill="1" applyBorder="1"/>
    <xf numFmtId="0" fontId="0" fillId="2" borderId="197" xfId="0" applyFill="1" applyBorder="1"/>
    <xf numFmtId="0" fontId="0" fillId="0" borderId="0" xfId="0" applyAlignment="1">
      <alignment vertical="center" wrapText="1"/>
    </xf>
    <xf numFmtId="0" fontId="0" fillId="0" borderId="198" xfId="0" applyBorder="1" applyAlignment="1">
      <alignment vertical="center"/>
    </xf>
    <xf numFmtId="0" fontId="0" fillId="0" borderId="0" xfId="0" applyAlignment="1">
      <alignment vertical="center"/>
    </xf>
    <xf numFmtId="0" fontId="0" fillId="0" borderId="198" xfId="0" applyBorder="1" applyAlignment="1">
      <alignment vertical="center" wrapText="1"/>
    </xf>
    <xf numFmtId="0" fontId="0" fillId="0" borderId="200" xfId="0" applyBorder="1" applyAlignment="1">
      <alignment vertical="center" wrapText="1"/>
    </xf>
    <xf numFmtId="0" fontId="0" fillId="0" borderId="202" xfId="0" applyBorder="1" applyAlignment="1">
      <alignment vertical="center" wrapText="1"/>
    </xf>
    <xf numFmtId="9" fontId="14" fillId="0" borderId="0" xfId="1" applyFont="1" applyAlignment="1">
      <alignment horizontal="center" vertical="center"/>
    </xf>
    <xf numFmtId="9" fontId="14" fillId="0" borderId="0" xfId="1" applyFont="1" applyAlignment="1">
      <alignment vertical="center"/>
    </xf>
    <xf numFmtId="0" fontId="0" fillId="0" borderId="200" xfId="0" applyBorder="1" applyAlignment="1">
      <alignment vertical="center"/>
    </xf>
    <xf numFmtId="0" fontId="0" fillId="0" borderId="198" xfId="0" pivotButton="1" applyBorder="1" applyAlignment="1">
      <alignment vertical="center"/>
    </xf>
    <xf numFmtId="0" fontId="32" fillId="0" borderId="198" xfId="0" pivotButton="1" applyFont="1" applyBorder="1" applyAlignment="1">
      <alignment vertical="center"/>
    </xf>
    <xf numFmtId="9" fontId="0" fillId="0" borderId="199" xfId="1" applyFont="1" applyBorder="1" applyAlignment="1">
      <alignment horizontal="center" vertical="center"/>
    </xf>
    <xf numFmtId="9" fontId="0" fillId="0" borderId="199" xfId="1" applyFont="1" applyBorder="1" applyAlignment="1">
      <alignment vertical="center"/>
    </xf>
    <xf numFmtId="9" fontId="0" fillId="0" borderId="201" xfId="1" applyFont="1" applyBorder="1" applyAlignment="1">
      <alignment horizontal="center" vertical="center"/>
    </xf>
    <xf numFmtId="9" fontId="0" fillId="0" borderId="203" xfId="1" applyFont="1" applyBorder="1" applyAlignment="1">
      <alignment horizontal="center" vertical="center"/>
    </xf>
    <xf numFmtId="0" fontId="2" fillId="2" borderId="178" xfId="0" applyFont="1" applyFill="1" applyBorder="1"/>
    <xf numFmtId="164" fontId="33" fillId="0" borderId="174" xfId="0" applyNumberFormat="1" applyFont="1" applyBorder="1" applyAlignment="1">
      <alignment vertical="center"/>
    </xf>
    <xf numFmtId="0" fontId="2" fillId="2" borderId="83" xfId="0" applyFont="1" applyFill="1" applyBorder="1"/>
    <xf numFmtId="0" fontId="2" fillId="2" borderId="81" xfId="0" applyFont="1" applyFill="1" applyBorder="1"/>
    <xf numFmtId="0" fontId="2" fillId="2" borderId="82" xfId="0" applyFont="1" applyFill="1" applyBorder="1"/>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3" fillId="4" borderId="193" xfId="0" applyFont="1" applyFill="1" applyBorder="1" applyAlignment="1">
      <alignment horizontal="center" vertical="center"/>
    </xf>
    <xf numFmtId="0" fontId="3" fillId="4" borderId="194" xfId="0" applyFont="1" applyFill="1" applyBorder="1" applyAlignment="1">
      <alignment horizontal="center" vertical="center"/>
    </xf>
    <xf numFmtId="0" fontId="3" fillId="4" borderId="197" xfId="0" applyFont="1" applyFill="1" applyBorder="1" applyAlignment="1">
      <alignment horizontal="center" vertical="center"/>
    </xf>
    <xf numFmtId="0" fontId="3" fillId="4" borderId="195" xfId="0" applyFont="1" applyFill="1" applyBorder="1" applyAlignment="1">
      <alignment horizontal="center" vertical="center"/>
    </xf>
    <xf numFmtId="0" fontId="3" fillId="4" borderId="196" xfId="0" applyFont="1" applyFill="1" applyBorder="1" applyAlignment="1">
      <alignment horizontal="center" vertical="center"/>
    </xf>
    <xf numFmtId="0" fontId="3" fillId="4" borderId="189" xfId="0" applyFont="1" applyFill="1" applyBorder="1" applyAlignment="1">
      <alignment horizontal="center" vertical="center"/>
    </xf>
    <xf numFmtId="0" fontId="38" fillId="15" borderId="6" xfId="0" applyFont="1" applyFill="1" applyBorder="1" applyAlignment="1">
      <alignment horizontal="center" vertical="center"/>
    </xf>
    <xf numFmtId="0" fontId="0" fillId="15" borderId="5" xfId="0" applyFill="1" applyBorder="1" applyAlignment="1">
      <alignment horizontal="center" vertical="center"/>
    </xf>
    <xf numFmtId="0" fontId="0" fillId="15" borderId="24" xfId="0" applyFill="1" applyBorder="1" applyAlignment="1">
      <alignment horizontal="center" vertical="center"/>
    </xf>
    <xf numFmtId="0" fontId="0" fillId="15" borderId="9" xfId="0" applyFill="1" applyBorder="1" applyAlignment="1">
      <alignment horizontal="center" vertical="center"/>
    </xf>
    <xf numFmtId="0" fontId="0" fillId="15" borderId="1" xfId="0" applyFill="1" applyBorder="1" applyAlignment="1">
      <alignment horizontal="center" vertical="center"/>
    </xf>
    <xf numFmtId="0" fontId="0" fillId="15" borderId="13" xfId="0" applyFill="1" applyBorder="1" applyAlignment="1">
      <alignment horizontal="center" vertical="center"/>
    </xf>
    <xf numFmtId="0" fontId="5" fillId="2" borderId="0" xfId="0" applyFont="1" applyFill="1" applyBorder="1" applyAlignment="1">
      <alignment horizontal="left" vertical="center" wrapText="1"/>
    </xf>
    <xf numFmtId="0" fontId="2" fillId="4" borderId="191" xfId="0" applyFont="1" applyFill="1" applyBorder="1" applyAlignment="1">
      <alignment horizontal="center"/>
    </xf>
    <xf numFmtId="0" fontId="2" fillId="4" borderId="187" xfId="0" applyFont="1" applyFill="1" applyBorder="1" applyAlignment="1">
      <alignment horizontal="center"/>
    </xf>
    <xf numFmtId="0" fontId="2" fillId="4" borderId="192" xfId="0" applyFont="1" applyFill="1" applyBorder="1" applyAlignment="1">
      <alignment horizontal="center"/>
    </xf>
    <xf numFmtId="0" fontId="21" fillId="2" borderId="130" xfId="0" applyFont="1" applyFill="1" applyBorder="1" applyAlignment="1">
      <alignment horizontal="left" vertical="center" wrapText="1"/>
    </xf>
    <xf numFmtId="0" fontId="21" fillId="2" borderId="131" xfId="0" applyFont="1" applyFill="1" applyBorder="1" applyAlignment="1">
      <alignment horizontal="left" vertical="center" wrapText="1"/>
    </xf>
    <xf numFmtId="0" fontId="21" fillId="2" borderId="132" xfId="0" applyFont="1" applyFill="1" applyBorder="1" applyAlignment="1">
      <alignment horizontal="left" vertical="center" wrapText="1"/>
    </xf>
    <xf numFmtId="0" fontId="21" fillId="2" borderId="133" xfId="0" applyFont="1" applyFill="1" applyBorder="1" applyAlignment="1">
      <alignment horizontal="left" vertical="center" wrapText="1"/>
    </xf>
    <xf numFmtId="0" fontId="21" fillId="2" borderId="134" xfId="0" applyFont="1" applyFill="1" applyBorder="1" applyAlignment="1">
      <alignment horizontal="left" vertical="center" wrapText="1"/>
    </xf>
    <xf numFmtId="0" fontId="21" fillId="2" borderId="135" xfId="0" applyFont="1" applyFill="1" applyBorder="1" applyAlignment="1">
      <alignment horizontal="left" vertical="center" wrapText="1"/>
    </xf>
    <xf numFmtId="0" fontId="21" fillId="2" borderId="124" xfId="0" applyFont="1" applyFill="1" applyBorder="1" applyAlignment="1">
      <alignment horizontal="left" vertical="center" wrapText="1"/>
    </xf>
    <xf numFmtId="0" fontId="21" fillId="2" borderId="125" xfId="0" applyFont="1" applyFill="1" applyBorder="1" applyAlignment="1">
      <alignment horizontal="left" vertical="center" wrapText="1"/>
    </xf>
    <xf numFmtId="0" fontId="21" fillId="2" borderId="126" xfId="0" applyFont="1" applyFill="1" applyBorder="1" applyAlignment="1">
      <alignment horizontal="left" vertical="center" wrapText="1"/>
    </xf>
    <xf numFmtId="0" fontId="21" fillId="2" borderId="127" xfId="0" applyFont="1" applyFill="1" applyBorder="1" applyAlignment="1">
      <alignment horizontal="left" vertical="center" wrapText="1"/>
    </xf>
    <xf numFmtId="0" fontId="21" fillId="2" borderId="128" xfId="0" applyFont="1" applyFill="1" applyBorder="1" applyAlignment="1">
      <alignment horizontal="left" vertical="center" wrapText="1"/>
    </xf>
    <xf numFmtId="0" fontId="21" fillId="2" borderId="129" xfId="0" applyFont="1" applyFill="1" applyBorder="1" applyAlignment="1">
      <alignment horizontal="left" vertical="center" wrapText="1"/>
    </xf>
    <xf numFmtId="0" fontId="21" fillId="2" borderId="118" xfId="0" applyFont="1" applyFill="1" applyBorder="1" applyAlignment="1">
      <alignment horizontal="left" vertical="center" wrapText="1"/>
    </xf>
    <xf numFmtId="0" fontId="21" fillId="2" borderId="119" xfId="0" applyFont="1" applyFill="1" applyBorder="1" applyAlignment="1">
      <alignment horizontal="left" vertical="center" wrapText="1"/>
    </xf>
    <xf numFmtId="0" fontId="21" fillId="2" borderId="120" xfId="0" applyFont="1" applyFill="1" applyBorder="1" applyAlignment="1">
      <alignment horizontal="left" vertical="center" wrapText="1"/>
    </xf>
    <xf numFmtId="0" fontId="21" fillId="2" borderId="121" xfId="0" applyFont="1" applyFill="1" applyBorder="1" applyAlignment="1">
      <alignment horizontal="left" vertical="center" wrapText="1"/>
    </xf>
    <xf numFmtId="0" fontId="21" fillId="2" borderId="122" xfId="0" applyFont="1" applyFill="1" applyBorder="1" applyAlignment="1">
      <alignment horizontal="left" vertical="center" wrapText="1"/>
    </xf>
    <xf numFmtId="0" fontId="21" fillId="2" borderId="123" xfId="0" applyFont="1" applyFill="1" applyBorder="1" applyAlignment="1">
      <alignment horizontal="left" vertical="center" wrapText="1"/>
    </xf>
    <xf numFmtId="0" fontId="22" fillId="3" borderId="25" xfId="0" applyFont="1" applyFill="1" applyBorder="1" applyAlignment="1">
      <alignment horizontal="center"/>
    </xf>
    <xf numFmtId="0" fontId="22" fillId="3" borderId="26" xfId="0" applyFont="1" applyFill="1" applyBorder="1" applyAlignment="1">
      <alignment horizontal="center"/>
    </xf>
    <xf numFmtId="0" fontId="22" fillId="3" borderId="27" xfId="0" applyFont="1" applyFill="1" applyBorder="1" applyAlignment="1">
      <alignment horizontal="center"/>
    </xf>
    <xf numFmtId="0" fontId="21" fillId="2" borderId="112" xfId="0" applyFont="1" applyFill="1" applyBorder="1" applyAlignment="1">
      <alignment horizontal="left" vertical="center" wrapText="1"/>
    </xf>
    <xf numFmtId="0" fontId="21" fillId="2" borderId="113" xfId="0" applyFont="1" applyFill="1" applyBorder="1" applyAlignment="1">
      <alignment horizontal="left" vertical="center" wrapText="1"/>
    </xf>
    <xf numFmtId="0" fontId="21" fillId="2" borderId="114" xfId="0" applyFont="1" applyFill="1" applyBorder="1" applyAlignment="1">
      <alignment horizontal="left" vertical="center" wrapText="1"/>
    </xf>
    <xf numFmtId="0" fontId="21" fillId="2" borderId="115" xfId="0" applyFont="1" applyFill="1" applyBorder="1" applyAlignment="1">
      <alignment horizontal="left" vertical="center" wrapText="1"/>
    </xf>
    <xf numFmtId="0" fontId="21" fillId="2" borderId="116" xfId="0" applyFont="1" applyFill="1" applyBorder="1" applyAlignment="1">
      <alignment horizontal="left" vertical="center" wrapText="1"/>
    </xf>
    <xf numFmtId="0" fontId="21" fillId="2" borderId="117" xfId="0" applyFont="1" applyFill="1" applyBorder="1" applyAlignment="1">
      <alignment horizontal="left" vertical="center" wrapText="1"/>
    </xf>
    <xf numFmtId="0" fontId="27" fillId="12" borderId="166" xfId="0" applyFont="1" applyFill="1" applyBorder="1" applyAlignment="1" applyProtection="1">
      <alignment horizontal="center" vertical="center" wrapText="1"/>
      <protection hidden="1"/>
    </xf>
    <xf numFmtId="0" fontId="27" fillId="12" borderId="141" xfId="0" applyFont="1" applyFill="1" applyBorder="1" applyAlignment="1" applyProtection="1">
      <alignment horizontal="center" vertical="center" wrapText="1"/>
      <protection hidden="1"/>
    </xf>
    <xf numFmtId="0" fontId="28" fillId="12" borderId="167" xfId="0" applyFont="1" applyFill="1" applyBorder="1" applyAlignment="1" applyProtection="1">
      <alignment horizontal="center" vertical="center" wrapText="1"/>
      <protection hidden="1"/>
    </xf>
    <xf numFmtId="0" fontId="28" fillId="12" borderId="142" xfId="0" applyFont="1" applyFill="1" applyBorder="1" applyAlignment="1" applyProtection="1">
      <alignment horizontal="center" vertical="center" wrapText="1"/>
      <protection hidden="1"/>
    </xf>
    <xf numFmtId="0" fontId="27" fillId="11" borderId="156" xfId="0" applyFont="1" applyFill="1" applyBorder="1" applyAlignment="1" applyProtection="1">
      <alignment horizontal="center" vertical="center" wrapText="1"/>
      <protection hidden="1"/>
    </xf>
    <xf numFmtId="0" fontId="27" fillId="11" borderId="148" xfId="0" applyFont="1" applyFill="1" applyBorder="1" applyAlignment="1" applyProtection="1">
      <alignment horizontal="center" vertical="center" wrapText="1"/>
      <protection hidden="1"/>
    </xf>
    <xf numFmtId="0" fontId="27" fillId="11" borderId="150" xfId="0" applyFont="1" applyFill="1" applyBorder="1" applyAlignment="1" applyProtection="1">
      <alignment horizontal="center" vertical="center" wrapText="1"/>
      <protection hidden="1"/>
    </xf>
    <xf numFmtId="0" fontId="28" fillId="11" borderId="157" xfId="0" applyFont="1" applyFill="1" applyBorder="1" applyAlignment="1" applyProtection="1">
      <alignment horizontal="center" vertical="center" wrapText="1"/>
      <protection hidden="1"/>
    </xf>
    <xf numFmtId="0" fontId="28" fillId="11" borderId="90" xfId="0" applyFont="1" applyFill="1" applyBorder="1" applyAlignment="1" applyProtection="1">
      <alignment horizontal="center" vertical="center" wrapText="1"/>
      <protection hidden="1"/>
    </xf>
    <xf numFmtId="0" fontId="28" fillId="11" borderId="152" xfId="0" applyFont="1" applyFill="1" applyBorder="1" applyAlignment="1" applyProtection="1">
      <alignment horizontal="center" vertical="center" wrapText="1"/>
      <protection hidden="1"/>
    </xf>
    <xf numFmtId="0" fontId="27" fillId="11" borderId="139" xfId="0" applyFont="1" applyFill="1" applyBorder="1" applyAlignment="1" applyProtection="1">
      <alignment horizontal="center" vertical="center" wrapText="1"/>
      <protection hidden="1"/>
    </xf>
    <xf numFmtId="0" fontId="28" fillId="11" borderId="92" xfId="0" applyFont="1" applyFill="1" applyBorder="1" applyAlignment="1" applyProtection="1">
      <alignment horizontal="center" vertical="center" wrapText="1"/>
      <protection hidden="1"/>
    </xf>
    <xf numFmtId="0" fontId="28" fillId="11" borderId="159" xfId="0" applyFont="1" applyFill="1" applyBorder="1" applyAlignment="1" applyProtection="1">
      <alignment horizontal="center" vertical="center" wrapText="1"/>
      <protection hidden="1"/>
    </xf>
    <xf numFmtId="0" fontId="28" fillId="11" borderId="95" xfId="0" applyFont="1" applyFill="1" applyBorder="1" applyAlignment="1" applyProtection="1">
      <alignment horizontal="center" vertical="center" wrapText="1"/>
      <protection hidden="1"/>
    </xf>
    <xf numFmtId="0" fontId="27" fillId="12" borderId="156" xfId="0" applyFont="1" applyFill="1" applyBorder="1" applyAlignment="1" applyProtection="1">
      <alignment horizontal="center" vertical="center" wrapText="1"/>
      <protection hidden="1"/>
    </xf>
    <xf numFmtId="0" fontId="27" fillId="12" borderId="150" xfId="0" applyFont="1" applyFill="1" applyBorder="1" applyAlignment="1" applyProtection="1">
      <alignment horizontal="center" vertical="center" wrapText="1"/>
      <protection hidden="1"/>
    </xf>
    <xf numFmtId="0" fontId="28" fillId="12" borderId="157" xfId="0" applyFont="1" applyFill="1" applyBorder="1" applyAlignment="1" applyProtection="1">
      <alignment horizontal="center" vertical="center" wrapText="1"/>
      <protection hidden="1"/>
    </xf>
    <xf numFmtId="0" fontId="28" fillId="12" borderId="152" xfId="0" applyFont="1" applyFill="1" applyBorder="1" applyAlignment="1" applyProtection="1">
      <alignment horizontal="center" vertical="center" wrapText="1"/>
      <protection hidden="1"/>
    </xf>
    <xf numFmtId="0" fontId="28" fillId="11" borderId="161" xfId="0" applyFont="1" applyFill="1" applyBorder="1" applyAlignment="1" applyProtection="1">
      <alignment horizontal="center" vertical="center" wrapText="1"/>
      <protection hidden="1"/>
    </xf>
    <xf numFmtId="0" fontId="27" fillId="8" borderId="156" xfId="0" applyFont="1" applyFill="1" applyBorder="1" applyAlignment="1" applyProtection="1">
      <alignment horizontal="center" vertical="center" wrapText="1"/>
      <protection hidden="1"/>
    </xf>
    <xf numFmtId="0" fontId="27" fillId="8" borderId="148" xfId="0" applyFont="1" applyFill="1" applyBorder="1" applyAlignment="1" applyProtection="1">
      <alignment horizontal="center" vertical="center" wrapText="1"/>
      <protection hidden="1"/>
    </xf>
    <xf numFmtId="0" fontId="27" fillId="8" borderId="150" xfId="0" applyFont="1" applyFill="1" applyBorder="1" applyAlignment="1" applyProtection="1">
      <alignment horizontal="center" vertical="center" wrapText="1"/>
      <protection hidden="1"/>
    </xf>
    <xf numFmtId="0" fontId="28" fillId="8" borderId="157" xfId="0" applyFont="1" applyFill="1" applyBorder="1" applyAlignment="1" applyProtection="1">
      <alignment horizontal="center" vertical="center" wrapText="1"/>
      <protection hidden="1"/>
    </xf>
    <xf numFmtId="0" fontId="28" fillId="8" borderId="90" xfId="0" applyFont="1" applyFill="1" applyBorder="1" applyAlignment="1" applyProtection="1">
      <alignment horizontal="center" vertical="center" wrapText="1"/>
      <protection hidden="1"/>
    </xf>
    <xf numFmtId="0" fontId="28" fillId="8" borderId="152" xfId="0" applyFont="1" applyFill="1" applyBorder="1" applyAlignment="1" applyProtection="1">
      <alignment horizontal="center" vertical="center" wrapText="1"/>
      <protection hidden="1"/>
    </xf>
    <xf numFmtId="0" fontId="28" fillId="8" borderId="159" xfId="0" applyFont="1" applyFill="1" applyBorder="1" applyAlignment="1" applyProtection="1">
      <alignment horizontal="center" vertical="center" wrapText="1"/>
      <protection hidden="1"/>
    </xf>
    <xf numFmtId="0" fontId="28" fillId="8" borderId="161" xfId="0" applyFont="1" applyFill="1" applyBorder="1" applyAlignment="1" applyProtection="1">
      <alignment horizontal="center" vertical="center" wrapText="1"/>
      <protection hidden="1"/>
    </xf>
    <xf numFmtId="0" fontId="28" fillId="8" borderId="92" xfId="0" applyFont="1" applyFill="1" applyBorder="1" applyAlignment="1" applyProtection="1">
      <alignment horizontal="center" vertical="center" wrapText="1"/>
      <protection hidden="1"/>
    </xf>
    <xf numFmtId="0" fontId="27" fillId="10" borderId="154" xfId="0" applyFont="1" applyFill="1" applyBorder="1" applyAlignment="1" applyProtection="1">
      <alignment horizontal="center" vertical="center" wrapText="1"/>
      <protection hidden="1"/>
    </xf>
    <xf numFmtId="0" fontId="27" fillId="10" borderId="148" xfId="0" applyFont="1" applyFill="1" applyBorder="1" applyAlignment="1" applyProtection="1">
      <alignment horizontal="center" vertical="center" wrapText="1"/>
      <protection hidden="1"/>
    </xf>
    <xf numFmtId="0" fontId="27" fillId="10" borderId="150" xfId="0" applyFont="1" applyFill="1" applyBorder="1" applyAlignment="1" applyProtection="1">
      <alignment horizontal="center" vertical="center" wrapText="1"/>
      <protection hidden="1"/>
    </xf>
    <xf numFmtId="0" fontId="28" fillId="10" borderId="92" xfId="0" applyFont="1" applyFill="1" applyBorder="1" applyAlignment="1" applyProtection="1">
      <alignment horizontal="center" vertical="center" wrapText="1"/>
      <protection hidden="1"/>
    </xf>
    <xf numFmtId="0" fontId="28" fillId="10" borderId="90" xfId="0" applyFont="1" applyFill="1" applyBorder="1" applyAlignment="1" applyProtection="1">
      <alignment horizontal="center" vertical="center" wrapText="1"/>
      <protection hidden="1"/>
    </xf>
    <xf numFmtId="0" fontId="28" fillId="10" borderId="152" xfId="0" applyFont="1" applyFill="1" applyBorder="1" applyAlignment="1" applyProtection="1">
      <alignment horizontal="center" vertical="center" wrapText="1"/>
      <protection hidden="1"/>
    </xf>
    <xf numFmtId="0" fontId="27" fillId="10" borderId="144" xfId="0" applyFont="1" applyFill="1" applyBorder="1" applyAlignment="1" applyProtection="1">
      <alignment horizontal="center" vertical="center" wrapText="1"/>
      <protection hidden="1"/>
    </xf>
    <xf numFmtId="0" fontId="28" fillId="10" borderId="145" xfId="0" applyFont="1" applyFill="1" applyBorder="1" applyAlignment="1" applyProtection="1">
      <alignment horizontal="center" vertical="center" wrapText="1"/>
      <protection hidden="1"/>
    </xf>
    <xf numFmtId="0" fontId="28" fillId="10" borderId="93" xfId="0" applyFont="1" applyFill="1" applyBorder="1" applyAlignment="1" applyProtection="1">
      <alignment horizontal="center" vertical="center" wrapText="1"/>
      <protection hidden="1"/>
    </xf>
    <xf numFmtId="0" fontId="28" fillId="10" borderId="151" xfId="0" applyFont="1" applyFill="1" applyBorder="1" applyAlignment="1" applyProtection="1">
      <alignment horizontal="center" vertical="center" wrapText="1"/>
      <protection hidden="1"/>
    </xf>
    <xf numFmtId="0" fontId="25" fillId="9" borderId="34" xfId="0" applyFont="1" applyFill="1" applyBorder="1" applyAlignment="1" applyProtection="1">
      <alignment horizontal="center" vertical="center"/>
      <protection hidden="1"/>
    </xf>
    <xf numFmtId="0" fontId="25" fillId="9" borderId="35" xfId="0" applyFont="1" applyFill="1" applyBorder="1" applyAlignment="1" applyProtection="1">
      <alignment horizontal="center" vertical="center"/>
      <protection hidden="1"/>
    </xf>
    <xf numFmtId="0" fontId="25" fillId="9" borderId="36" xfId="0" applyFont="1" applyFill="1" applyBorder="1" applyAlignment="1" applyProtection="1">
      <alignment horizontal="center" vertical="center"/>
      <protection hidden="1"/>
    </xf>
    <xf numFmtId="0" fontId="16" fillId="6" borderId="136" xfId="0" applyFont="1" applyFill="1" applyBorder="1" applyAlignment="1" applyProtection="1">
      <alignment horizontal="center" vertical="center" wrapText="1"/>
      <protection hidden="1"/>
    </xf>
    <xf numFmtId="0" fontId="16" fillId="6" borderId="139" xfId="0" applyFont="1" applyFill="1" applyBorder="1" applyAlignment="1" applyProtection="1">
      <alignment horizontal="center" vertical="center" wrapText="1"/>
      <protection hidden="1"/>
    </xf>
    <xf numFmtId="0" fontId="16" fillId="6" borderId="141" xfId="0" applyFont="1" applyFill="1" applyBorder="1" applyAlignment="1" applyProtection="1">
      <alignment horizontal="center" vertical="center" wrapText="1"/>
      <protection hidden="1"/>
    </xf>
    <xf numFmtId="0" fontId="16" fillId="6" borderId="137" xfId="0" applyFont="1" applyFill="1" applyBorder="1" applyAlignment="1" applyProtection="1">
      <alignment horizontal="center" vertical="center" wrapText="1"/>
      <protection hidden="1"/>
    </xf>
    <xf numFmtId="0" fontId="16" fillId="6" borderId="94" xfId="0" applyFont="1" applyFill="1" applyBorder="1" applyAlignment="1" applyProtection="1">
      <alignment horizontal="center" vertical="center" wrapText="1"/>
      <protection hidden="1"/>
    </xf>
    <xf numFmtId="0" fontId="16" fillId="6" borderId="142" xfId="0" applyFont="1" applyFill="1" applyBorder="1" applyAlignment="1" applyProtection="1">
      <alignment horizontal="center" vertical="center" wrapText="1"/>
      <protection hidden="1"/>
    </xf>
    <xf numFmtId="0" fontId="15" fillId="6" borderId="137" xfId="0" applyFont="1" applyFill="1" applyBorder="1" applyAlignment="1" applyProtection="1">
      <alignment horizontal="center" vertical="center" wrapText="1"/>
      <protection hidden="1"/>
    </xf>
    <xf numFmtId="0" fontId="15" fillId="6" borderId="94" xfId="0" applyFont="1" applyFill="1" applyBorder="1" applyAlignment="1" applyProtection="1">
      <alignment horizontal="center" vertical="center" wrapText="1"/>
      <protection hidden="1"/>
    </xf>
    <xf numFmtId="0" fontId="15" fillId="6" borderId="142" xfId="0" applyFont="1" applyFill="1" applyBorder="1" applyAlignment="1" applyProtection="1">
      <alignment horizontal="center" vertical="center" wrapText="1"/>
      <protection hidden="1"/>
    </xf>
    <xf numFmtId="0" fontId="16" fillId="6" borderId="138" xfId="0" applyFont="1" applyFill="1" applyBorder="1" applyAlignment="1" applyProtection="1">
      <alignment horizontal="center" vertical="center" wrapText="1"/>
      <protection hidden="1"/>
    </xf>
    <xf numFmtId="0" fontId="16" fillId="6" borderId="140" xfId="0" applyFont="1" applyFill="1" applyBorder="1" applyAlignment="1" applyProtection="1">
      <alignment horizontal="center" vertical="center" wrapText="1"/>
      <protection hidden="1"/>
    </xf>
    <xf numFmtId="0" fontId="16" fillId="6" borderId="143" xfId="0" applyFont="1" applyFill="1" applyBorder="1" applyAlignment="1" applyProtection="1">
      <alignment horizontal="center" vertical="center" wrapText="1"/>
      <protection hidden="1"/>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0" fillId="4" borderId="34"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36" xfId="0" applyFont="1" applyFill="1" applyBorder="1" applyAlignment="1">
      <alignment horizontal="center" vertical="center"/>
    </xf>
    <xf numFmtId="0" fontId="9" fillId="0" borderId="8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7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17" xfId="0"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3"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0" fillId="0" borderId="29" xfId="0" applyBorder="1" applyAlignment="1">
      <alignment horizontal="center"/>
    </xf>
    <xf numFmtId="0" fontId="0" fillId="0" borderId="42" xfId="0" applyBorder="1" applyAlignment="1">
      <alignment horizontal="center"/>
    </xf>
    <xf numFmtId="164" fontId="7" fillId="0" borderId="87" xfId="0" applyNumberFormat="1" applyFont="1" applyBorder="1" applyAlignment="1">
      <alignment horizontal="center" vertical="center"/>
    </xf>
    <xf numFmtId="164" fontId="7" fillId="0" borderId="56" xfId="0" applyNumberFormat="1" applyFont="1" applyBorder="1" applyAlignment="1">
      <alignment horizontal="center" vertical="center"/>
    </xf>
    <xf numFmtId="164" fontId="7" fillId="0" borderId="81" xfId="0" applyNumberFormat="1" applyFont="1" applyBorder="1" applyAlignment="1">
      <alignment horizontal="center" vertical="center"/>
    </xf>
    <xf numFmtId="164" fontId="7" fillId="0" borderId="57" xfId="0" applyNumberFormat="1" applyFont="1" applyBorder="1" applyAlignment="1">
      <alignment horizontal="center" vertical="center"/>
    </xf>
    <xf numFmtId="164" fontId="7" fillId="0" borderId="88" xfId="0" applyNumberFormat="1" applyFont="1" applyBorder="1" applyAlignment="1">
      <alignment horizontal="center" vertical="center"/>
    </xf>
    <xf numFmtId="164" fontId="7" fillId="0" borderId="58"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62" xfId="0" applyFont="1" applyBorder="1" applyAlignment="1">
      <alignment horizontal="center" vertical="center"/>
    </xf>
    <xf numFmtId="0" fontId="11" fillId="0" borderId="52" xfId="0" applyFont="1" applyBorder="1" applyAlignment="1">
      <alignment horizontal="center" vertical="center"/>
    </xf>
    <xf numFmtId="0" fontId="11" fillId="0" borderId="28"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0" borderId="84" xfId="0"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0" fillId="0" borderId="40"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54" xfId="0" applyBorder="1" applyAlignment="1">
      <alignment horizontal="center"/>
    </xf>
    <xf numFmtId="0" fontId="10" fillId="0" borderId="44"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3" xfId="0" applyFont="1" applyBorder="1" applyAlignment="1">
      <alignment horizontal="center" vertical="center" wrapText="1"/>
    </xf>
    <xf numFmtId="0" fontId="11" fillId="0" borderId="64" xfId="0" applyFont="1" applyBorder="1" applyAlignment="1">
      <alignment horizontal="center" vertical="center"/>
    </xf>
    <xf numFmtId="0" fontId="0" fillId="0" borderId="60" xfId="0" applyBorder="1" applyAlignment="1">
      <alignment horizontal="center"/>
    </xf>
    <xf numFmtId="0" fontId="0" fillId="0" borderId="47" xfId="0" applyBorder="1" applyAlignment="1">
      <alignment horizontal="center"/>
    </xf>
    <xf numFmtId="164" fontId="7" fillId="0" borderId="83" xfId="0" applyNumberFormat="1" applyFont="1" applyBorder="1" applyAlignment="1">
      <alignment horizontal="center" vertical="center"/>
    </xf>
    <xf numFmtId="164" fontId="7" fillId="0" borderId="77" xfId="0" applyNumberFormat="1" applyFont="1" applyBorder="1" applyAlignment="1">
      <alignment horizontal="center" vertical="center"/>
    </xf>
    <xf numFmtId="164" fontId="7" fillId="0" borderId="82" xfId="0" applyNumberFormat="1" applyFont="1" applyBorder="1" applyAlignment="1">
      <alignment horizontal="center" vertical="center"/>
    </xf>
    <xf numFmtId="164" fontId="7" fillId="0" borderId="78" xfId="0" applyNumberFormat="1" applyFont="1" applyBorder="1" applyAlignment="1">
      <alignment horizontal="center" vertical="center"/>
    </xf>
    <xf numFmtId="0" fontId="11" fillId="0" borderId="73" xfId="0" applyFont="1" applyBorder="1" applyAlignment="1">
      <alignment horizontal="center" vertical="center"/>
    </xf>
    <xf numFmtId="0" fontId="0" fillId="0" borderId="74"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10" fillId="0" borderId="28" xfId="0" applyFont="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10" fillId="0" borderId="71" xfId="0" applyFont="1" applyBorder="1" applyAlignment="1">
      <alignment horizontal="center" vertical="center" wrapText="1"/>
    </xf>
    <xf numFmtId="0" fontId="10" fillId="0" borderId="39" xfId="0" applyFont="1" applyBorder="1" applyAlignment="1">
      <alignment horizontal="center" vertical="center" wrapText="1"/>
    </xf>
    <xf numFmtId="0" fontId="0" fillId="0" borderId="72" xfId="0" applyBorder="1" applyAlignment="1">
      <alignment horizontal="center"/>
    </xf>
    <xf numFmtId="0" fontId="9" fillId="0" borderId="83" xfId="0" applyFont="1" applyBorder="1" applyAlignment="1">
      <alignment horizontal="center" vertical="center" wrapText="1"/>
    </xf>
    <xf numFmtId="0" fontId="9" fillId="0" borderId="75" xfId="0" applyFont="1" applyBorder="1" applyAlignment="1">
      <alignment horizontal="center" vertical="center" wrapText="1"/>
    </xf>
    <xf numFmtId="0" fontId="10" fillId="0" borderId="89" xfId="0" applyFont="1" applyBorder="1" applyAlignment="1">
      <alignment horizontal="center" vertical="center" wrapText="1"/>
    </xf>
    <xf numFmtId="0" fontId="0" fillId="0" borderId="51" xfId="0" applyBorder="1" applyAlignment="1">
      <alignment horizontal="center"/>
    </xf>
    <xf numFmtId="0" fontId="0" fillId="0" borderId="52" xfId="0" applyBorder="1" applyAlignment="1">
      <alignment horizontal="center"/>
    </xf>
    <xf numFmtId="0" fontId="0" fillId="0" borderId="50" xfId="0" applyBorder="1" applyAlignment="1">
      <alignment horizontal="center"/>
    </xf>
    <xf numFmtId="0" fontId="0" fillId="0" borderId="53" xfId="0" applyBorder="1" applyAlignment="1">
      <alignment horizontal="center"/>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10" fillId="0" borderId="38" xfId="0" applyFont="1" applyBorder="1" applyAlignment="1">
      <alignment horizontal="center" wrapText="1"/>
    </xf>
    <xf numFmtId="0" fontId="10" fillId="0" borderId="49" xfId="0" applyFont="1" applyBorder="1" applyAlignment="1">
      <alignment horizontal="center" wrapText="1"/>
    </xf>
    <xf numFmtId="0" fontId="10" fillId="0" borderId="20" xfId="0" applyFont="1" applyBorder="1" applyAlignment="1">
      <alignment horizontal="center" wrapText="1"/>
    </xf>
    <xf numFmtId="0" fontId="10" fillId="0" borderId="30" xfId="0" applyFont="1" applyBorder="1" applyAlignment="1">
      <alignment horizontal="center" wrapText="1"/>
    </xf>
    <xf numFmtId="164" fontId="7" fillId="0" borderId="55" xfId="0" applyNumberFormat="1" applyFont="1" applyBorder="1" applyAlignment="1">
      <alignment horizontal="center" vertical="center"/>
    </xf>
    <xf numFmtId="164" fontId="7" fillId="0" borderId="0" xfId="0" applyNumberFormat="1" applyFont="1" applyBorder="1" applyAlignment="1">
      <alignment horizontal="center" vertical="center"/>
    </xf>
    <xf numFmtId="164" fontId="7" fillId="0" borderId="46" xfId="0" applyNumberFormat="1" applyFont="1" applyBorder="1" applyAlignment="1">
      <alignment horizontal="center" vertical="center"/>
    </xf>
    <xf numFmtId="0" fontId="11" fillId="0" borderId="61" xfId="0" applyFont="1" applyBorder="1" applyAlignment="1">
      <alignment horizontal="center" vertical="center"/>
    </xf>
    <xf numFmtId="0" fontId="20" fillId="4" borderId="40"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41" xfId="0" applyFont="1" applyFill="1" applyBorder="1" applyAlignment="1">
      <alignment horizontal="center" vertical="center"/>
    </xf>
    <xf numFmtId="0" fontId="9" fillId="0" borderId="90" xfId="0" applyFont="1" applyBorder="1" applyAlignment="1">
      <alignment horizontal="center" vertical="center" wrapText="1"/>
    </xf>
    <xf numFmtId="0" fontId="10" fillId="2" borderId="90" xfId="0" applyFont="1" applyFill="1" applyBorder="1" applyAlignment="1">
      <alignment horizontal="center" vertical="center" wrapText="1"/>
    </xf>
    <xf numFmtId="0" fontId="10" fillId="0" borderId="90" xfId="0" applyFont="1" applyBorder="1" applyAlignment="1">
      <alignment horizontal="center" vertical="center" wrapText="1"/>
    </xf>
    <xf numFmtId="0" fontId="0" fillId="2" borderId="90" xfId="0" applyFill="1" applyBorder="1" applyAlignment="1">
      <alignment horizontal="center"/>
    </xf>
    <xf numFmtId="0" fontId="0" fillId="0" borderId="90" xfId="0" applyBorder="1" applyAlignment="1">
      <alignment horizontal="center"/>
    </xf>
    <xf numFmtId="164" fontId="7" fillId="0" borderId="90" xfId="0" applyNumberFormat="1" applyFont="1" applyBorder="1" applyAlignment="1">
      <alignment horizontal="center" vertical="center"/>
    </xf>
    <xf numFmtId="0" fontId="11" fillId="2" borderId="90" xfId="0" applyFont="1" applyFill="1" applyBorder="1" applyAlignment="1">
      <alignment horizontal="center" vertical="center"/>
    </xf>
    <xf numFmtId="0" fontId="11" fillId="0" borderId="9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20" fillId="4" borderId="37" xfId="0" applyFont="1" applyFill="1" applyBorder="1" applyAlignment="1">
      <alignment horizontal="center" vertical="center"/>
    </xf>
    <xf numFmtId="0" fontId="20" fillId="4" borderId="38" xfId="0" applyFont="1" applyFill="1" applyBorder="1" applyAlignment="1">
      <alignment horizontal="center" vertical="center"/>
    </xf>
    <xf numFmtId="0" fontId="20" fillId="4" borderId="39" xfId="0" applyFont="1" applyFill="1" applyBorder="1" applyAlignment="1">
      <alignment horizontal="center" vertical="center"/>
    </xf>
    <xf numFmtId="0" fontId="10" fillId="2" borderId="90" xfId="0" applyFont="1" applyFill="1" applyBorder="1" applyAlignment="1">
      <alignment horizontal="center" wrapText="1"/>
    </xf>
    <xf numFmtId="0" fontId="20" fillId="4" borderId="90" xfId="0" applyFont="1" applyFill="1" applyBorder="1" applyAlignment="1">
      <alignment horizontal="center" vertical="center"/>
    </xf>
    <xf numFmtId="0" fontId="24" fillId="4" borderId="34" xfId="0" applyFont="1" applyFill="1" applyBorder="1" applyAlignment="1">
      <alignment horizontal="center" vertical="center"/>
    </xf>
    <xf numFmtId="0" fontId="24" fillId="4" borderId="35" xfId="0" applyFont="1" applyFill="1" applyBorder="1" applyAlignment="1">
      <alignment horizontal="center" vertical="center"/>
    </xf>
    <xf numFmtId="0" fontId="24" fillId="4" borderId="38" xfId="0" applyFont="1" applyFill="1" applyBorder="1" applyAlignment="1">
      <alignment horizontal="center" vertical="center"/>
    </xf>
    <xf numFmtId="0" fontId="24" fillId="4" borderId="36" xfId="0" applyFont="1" applyFill="1" applyBorder="1" applyAlignment="1">
      <alignment horizontal="center" vertical="center"/>
    </xf>
    <xf numFmtId="0" fontId="9" fillId="0" borderId="173" xfId="0" applyFont="1" applyBorder="1" applyAlignment="1">
      <alignment horizontal="center" vertical="center" wrapText="1"/>
    </xf>
    <xf numFmtId="0" fontId="24" fillId="4" borderId="209" xfId="0" applyFont="1" applyFill="1" applyBorder="1" applyAlignment="1">
      <alignment horizontal="center" vertical="center"/>
    </xf>
    <xf numFmtId="0" fontId="24" fillId="4" borderId="100" xfId="0" applyFont="1" applyFill="1" applyBorder="1" applyAlignment="1">
      <alignment horizontal="center" vertical="center"/>
    </xf>
    <xf numFmtId="0" fontId="24" fillId="4" borderId="210" xfId="0" applyFont="1" applyFill="1" applyBorder="1" applyAlignment="1">
      <alignment horizontal="center" vertical="center"/>
    </xf>
    <xf numFmtId="0" fontId="0" fillId="0" borderId="83" xfId="0" applyBorder="1" applyAlignment="1">
      <alignment horizontal="center"/>
    </xf>
    <xf numFmtId="0" fontId="0" fillId="0" borderId="172" xfId="0" applyBorder="1" applyAlignment="1">
      <alignment horizontal="center"/>
    </xf>
    <xf numFmtId="0" fontId="0" fillId="0" borderId="175" xfId="0" applyBorder="1" applyAlignment="1">
      <alignment horizontal="center"/>
    </xf>
    <xf numFmtId="0" fontId="0" fillId="0" borderId="81" xfId="0" applyBorder="1" applyAlignment="1">
      <alignment horizontal="center"/>
    </xf>
    <xf numFmtId="0" fontId="0" fillId="0" borderId="176" xfId="0" applyBorder="1" applyAlignment="1">
      <alignment horizontal="center"/>
    </xf>
    <xf numFmtId="0" fontId="10" fillId="0" borderId="206" xfId="0" applyFont="1" applyBorder="1" applyAlignment="1">
      <alignment horizontal="center" vertical="center" wrapText="1"/>
    </xf>
    <xf numFmtId="0" fontId="10" fillId="0" borderId="157"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204" xfId="0" applyFont="1" applyBorder="1" applyAlignment="1">
      <alignment horizontal="center" vertical="center" wrapText="1"/>
    </xf>
    <xf numFmtId="0" fontId="10" fillId="0" borderId="174" xfId="0" applyFont="1" applyBorder="1" applyAlignment="1">
      <alignment horizontal="center" vertical="center" wrapText="1"/>
    </xf>
    <xf numFmtId="0" fontId="0" fillId="0" borderId="93" xfId="0" applyBorder="1" applyAlignment="1">
      <alignment horizontal="center"/>
    </xf>
    <xf numFmtId="0" fontId="0" fillId="0" borderId="174" xfId="0" applyBorder="1" applyAlignment="1">
      <alignment horizontal="center"/>
    </xf>
    <xf numFmtId="0" fontId="0" fillId="0" borderId="151" xfId="0" applyBorder="1" applyAlignment="1">
      <alignment horizontal="center"/>
    </xf>
    <xf numFmtId="0" fontId="0" fillId="0" borderId="152" xfId="0" applyBorder="1" applyAlignment="1">
      <alignment horizontal="center"/>
    </xf>
    <xf numFmtId="0" fontId="0" fillId="0" borderId="205" xfId="0" applyBorder="1" applyAlignment="1">
      <alignment horizontal="center"/>
    </xf>
    <xf numFmtId="0" fontId="9" fillId="0" borderId="175" xfId="0" applyFont="1" applyBorder="1" applyAlignment="1">
      <alignment horizontal="center" vertical="center" wrapText="1"/>
    </xf>
    <xf numFmtId="0" fontId="9" fillId="0" borderId="176" xfId="0" applyFont="1" applyBorder="1" applyAlignment="1">
      <alignment horizontal="center" vertical="center" wrapText="1"/>
    </xf>
    <xf numFmtId="0" fontId="9" fillId="0" borderId="178" xfId="0" applyFont="1" applyBorder="1" applyAlignment="1">
      <alignment horizontal="center" vertical="center" wrapText="1"/>
    </xf>
    <xf numFmtId="164" fontId="7" fillId="0" borderId="207" xfId="0" applyNumberFormat="1" applyFont="1" applyBorder="1" applyAlignment="1">
      <alignment horizontal="center" vertical="center"/>
    </xf>
    <xf numFmtId="164" fontId="7" fillId="0" borderId="176" xfId="0" applyNumberFormat="1" applyFont="1" applyBorder="1" applyAlignment="1">
      <alignment horizontal="center" vertical="center"/>
    </xf>
    <xf numFmtId="164" fontId="7" fillId="0" borderId="208" xfId="0" applyNumberFormat="1" applyFont="1" applyBorder="1" applyAlignment="1">
      <alignment horizontal="center" vertical="center"/>
    </xf>
    <xf numFmtId="0" fontId="11" fillId="0" borderId="93" xfId="0" applyFont="1" applyBorder="1" applyAlignment="1">
      <alignment horizontal="center" vertical="center"/>
    </xf>
    <xf numFmtId="0" fontId="0" fillId="0" borderId="82" xfId="0" applyBorder="1" applyAlignment="1">
      <alignment horizontal="center"/>
    </xf>
    <xf numFmtId="0" fontId="0" fillId="0" borderId="173" xfId="0" applyBorder="1" applyAlignment="1">
      <alignment horizontal="center"/>
    </xf>
    <xf numFmtId="0" fontId="0" fillId="0" borderId="178" xfId="0" applyBorder="1" applyAlignment="1">
      <alignment horizontal="center"/>
    </xf>
    <xf numFmtId="0" fontId="24" fillId="4" borderId="37" xfId="0" applyFont="1" applyFill="1" applyBorder="1" applyAlignment="1">
      <alignment horizontal="center" vertical="center"/>
    </xf>
    <xf numFmtId="0" fontId="24" fillId="4" borderId="39" xfId="0" applyFont="1" applyFill="1" applyBorder="1" applyAlignment="1">
      <alignment horizontal="center" vertical="center"/>
    </xf>
    <xf numFmtId="0" fontId="9" fillId="0" borderId="172" xfId="0" applyFont="1" applyBorder="1" applyAlignment="1">
      <alignment horizontal="center" vertical="center" wrapText="1"/>
    </xf>
    <xf numFmtId="164" fontId="37" fillId="0" borderId="55" xfId="0" applyNumberFormat="1" applyFont="1" applyBorder="1" applyAlignment="1">
      <alignment horizontal="center" vertical="center"/>
    </xf>
    <xf numFmtId="164" fontId="37" fillId="0" borderId="0" xfId="0" applyNumberFormat="1" applyFont="1" applyBorder="1" applyAlignment="1">
      <alignment horizontal="center" vertical="center"/>
    </xf>
    <xf numFmtId="164" fontId="37" fillId="0" borderId="46" xfId="0" applyNumberFormat="1" applyFont="1" applyBorder="1" applyAlignment="1">
      <alignment horizontal="center" vertical="center"/>
    </xf>
    <xf numFmtId="0" fontId="0" fillId="0" borderId="90" xfId="0" applyFont="1" applyBorder="1" applyAlignment="1">
      <alignment horizontal="center"/>
    </xf>
    <xf numFmtId="0" fontId="0" fillId="0" borderId="152" xfId="0" applyFont="1" applyBorder="1" applyAlignment="1">
      <alignment horizontal="center"/>
    </xf>
    <xf numFmtId="0" fontId="0" fillId="0" borderId="177" xfId="0" applyBorder="1" applyAlignment="1">
      <alignment horizontal="center"/>
    </xf>
    <xf numFmtId="0" fontId="24" fillId="4" borderId="101" xfId="0" applyFont="1" applyFill="1" applyBorder="1" applyAlignment="1">
      <alignment horizontal="center" vertical="center"/>
    </xf>
    <xf numFmtId="0" fontId="24" fillId="4" borderId="102" xfId="0" applyFont="1" applyFill="1" applyBorder="1" applyAlignment="1">
      <alignment horizontal="center" vertical="center"/>
    </xf>
    <xf numFmtId="0" fontId="24" fillId="4" borderId="103" xfId="0" applyFont="1" applyFill="1" applyBorder="1" applyAlignment="1">
      <alignment horizontal="center" vertical="center"/>
    </xf>
    <xf numFmtId="0" fontId="11" fillId="0" borderId="152" xfId="0" applyFont="1" applyBorder="1" applyAlignment="1">
      <alignment horizontal="center" vertical="center"/>
    </xf>
    <xf numFmtId="0" fontId="10" fillId="0" borderId="157" xfId="0" applyFont="1" applyBorder="1" applyAlignment="1">
      <alignment horizontal="center" wrapText="1"/>
    </xf>
    <xf numFmtId="0" fontId="10" fillId="0" borderId="90" xfId="0" applyFont="1" applyBorder="1" applyAlignment="1">
      <alignment horizontal="center" wrapText="1"/>
    </xf>
    <xf numFmtId="164" fontId="7" fillId="0" borderId="173" xfId="0" applyNumberFormat="1" applyFont="1" applyBorder="1" applyAlignment="1">
      <alignment horizontal="center" vertical="center"/>
    </xf>
    <xf numFmtId="0" fontId="20" fillId="4" borderId="99" xfId="0" applyFont="1" applyFill="1" applyBorder="1" applyAlignment="1">
      <alignment horizontal="center" vertical="center"/>
    </xf>
    <xf numFmtId="0" fontId="20" fillId="4" borderId="100" xfId="0" applyFont="1" applyFill="1" applyBorder="1" applyAlignment="1">
      <alignment horizontal="center" vertical="center"/>
    </xf>
    <xf numFmtId="0" fontId="20" fillId="4" borderId="172" xfId="0" applyFont="1" applyFill="1" applyBorder="1" applyAlignment="1">
      <alignment horizontal="center" vertical="center"/>
    </xf>
    <xf numFmtId="0" fontId="20" fillId="4" borderId="75" xfId="0" applyFont="1" applyFill="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10" fillId="0" borderId="179" xfId="0" applyFont="1" applyBorder="1" applyAlignment="1">
      <alignment horizontal="center" vertical="center" wrapText="1"/>
    </xf>
    <xf numFmtId="0" fontId="10" fillId="0" borderId="180" xfId="0" applyFont="1" applyBorder="1" applyAlignment="1">
      <alignment horizontal="center" vertical="center" wrapText="1"/>
    </xf>
    <xf numFmtId="0" fontId="0" fillId="0" borderId="180" xfId="0" applyBorder="1" applyAlignment="1">
      <alignment horizontal="center"/>
    </xf>
    <xf numFmtId="0" fontId="11" fillId="0" borderId="180" xfId="0" applyFont="1" applyBorder="1" applyAlignment="1">
      <alignment horizontal="center" vertical="center"/>
    </xf>
    <xf numFmtId="0" fontId="11" fillId="0" borderId="181" xfId="0" applyFont="1" applyBorder="1" applyAlignment="1">
      <alignment horizontal="center" vertical="center"/>
    </xf>
    <xf numFmtId="164" fontId="39" fillId="0" borderId="55" xfId="0" applyNumberFormat="1" applyFont="1" applyBorder="1" applyAlignment="1">
      <alignment horizontal="center" vertical="center"/>
    </xf>
    <xf numFmtId="164" fontId="39" fillId="0" borderId="0" xfId="0" applyNumberFormat="1" applyFont="1" applyBorder="1" applyAlignment="1">
      <alignment horizontal="center" vertical="center"/>
    </xf>
    <xf numFmtId="164" fontId="39" fillId="0" borderId="173" xfId="0" applyNumberFormat="1" applyFont="1" applyBorder="1" applyAlignment="1">
      <alignment horizontal="center" vertical="center"/>
    </xf>
    <xf numFmtId="0" fontId="10" fillId="0" borderId="182" xfId="0" applyFont="1" applyBorder="1" applyAlignment="1">
      <alignment horizontal="center" vertical="center" wrapText="1"/>
    </xf>
    <xf numFmtId="0" fontId="10" fillId="0" borderId="183" xfId="0" applyFont="1" applyBorder="1" applyAlignment="1">
      <alignment horizontal="center" vertical="center" wrapText="1"/>
    </xf>
    <xf numFmtId="0" fontId="0" fillId="0" borderId="183" xfId="0" applyBorder="1" applyAlignment="1">
      <alignment horizontal="center"/>
    </xf>
    <xf numFmtId="9" fontId="7" fillId="0" borderId="55" xfId="0" applyNumberFormat="1" applyFont="1" applyBorder="1" applyAlignment="1">
      <alignment horizontal="center" vertical="center"/>
    </xf>
    <xf numFmtId="9" fontId="7" fillId="0" borderId="0" xfId="0" applyNumberFormat="1" applyFont="1" applyBorder="1" applyAlignment="1">
      <alignment horizontal="center" vertical="center"/>
    </xf>
    <xf numFmtId="9" fontId="7" fillId="0" borderId="46" xfId="0" applyNumberFormat="1" applyFont="1" applyBorder="1" applyAlignment="1">
      <alignment horizontal="center" vertical="center"/>
    </xf>
    <xf numFmtId="0" fontId="11" fillId="0" borderId="183" xfId="0" applyFont="1" applyBorder="1" applyAlignment="1">
      <alignment horizontal="center" vertical="center"/>
    </xf>
    <xf numFmtId="0" fontId="11" fillId="0" borderId="184" xfId="0" applyFont="1" applyBorder="1" applyAlignment="1">
      <alignment horizontal="center" vertical="center"/>
    </xf>
  </cellXfs>
  <cellStyles count="9">
    <cellStyle name="Millares 2" xfId="3"/>
    <cellStyle name="Normal" xfId="0" builtinId="0"/>
    <cellStyle name="Normal 2" xfId="4"/>
    <cellStyle name="Normal 3" xfId="5"/>
    <cellStyle name="Porcentaje" xfId="1" builtinId="5"/>
    <cellStyle name="Porcentaje 2" xfId="6"/>
    <cellStyle name="Porcentaje 3" xfId="2"/>
    <cellStyle name="Porcentaje 4" xfId="8"/>
    <cellStyle name="Porcentual 2" xfId="7"/>
  </cellStyles>
  <dxfs count="271">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numFmt numFmtId="13" formatCode="0%"/>
    </dxf>
    <dxf>
      <numFmt numFmtId="13" formatCode="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numFmt numFmtId="13" formatCode="0%"/>
    </dxf>
    <dxf>
      <numFmt numFmtId="13" formatCode="0%"/>
    </dxf>
    <dxf>
      <numFmt numFmtId="13" formatCode="0%"/>
    </dxf>
    <dxf>
      <numFmt numFmtId="164" formatCode="0.0%"/>
    </dxf>
    <dxf>
      <numFmt numFmtId="164" formatCode="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numFmt numFmtId="13" formatCode="0%"/>
    </dxf>
    <dxf>
      <numFmt numFmtId="13" formatCode="0%"/>
    </dxf>
    <dxf>
      <fill>
        <patternFill>
          <bgColor rgb="FFFF0000"/>
        </patternFill>
      </fill>
    </dxf>
    <dxf>
      <fill>
        <patternFill>
          <bgColor rgb="FFFFC000"/>
        </patternFill>
      </fill>
    </dxf>
    <dxf>
      <fill>
        <patternFill>
          <bgColor rgb="FFFFFF00"/>
        </patternFill>
      </fill>
    </dxf>
    <dxf>
      <fill>
        <patternFill>
          <bgColor rgb="FF00FF00"/>
        </patternFill>
      </fill>
    </dxf>
  </dxfs>
  <tableStyles count="0" defaultTableStyle="TableStyleMedium2" defaultPivotStyle="PivotStyleLight16"/>
  <colors>
    <mruColors>
      <color rgb="FFF58223"/>
      <color rgb="FFF79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SIG!$U$9:$U$10</c:f>
              <c:numCache>
                <c:formatCode>General</c:formatCode>
                <c:ptCount val="2"/>
                <c:pt idx="0">
                  <c:v>0</c:v>
                </c:pt>
                <c:pt idx="1">
                  <c:v>1</c:v>
                </c:pt>
              </c:numCache>
            </c:numRef>
          </c:xVal>
          <c:yVal>
            <c:numRef>
              <c:f>SIG!$V$9:$V$10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92961776"/>
        <c:axId val="92961216"/>
      </c:scatterChart>
      <c:valAx>
        <c:axId val="92961216"/>
        <c:scaling>
          <c:orientation val="minMax"/>
          <c:max val="1"/>
          <c:min val="-1"/>
        </c:scaling>
        <c:delete val="1"/>
        <c:axPos val="l"/>
        <c:numFmt formatCode="General" sourceLinked="1"/>
        <c:majorTickMark val="out"/>
        <c:minorTickMark val="none"/>
        <c:tickLblPos val="nextTo"/>
        <c:crossAx val="92961776"/>
        <c:crossesAt val="0"/>
        <c:crossBetween val="midCat"/>
      </c:valAx>
      <c:valAx>
        <c:axId val="92961776"/>
        <c:scaling>
          <c:orientation val="minMax"/>
          <c:max val="1"/>
          <c:min val="-1"/>
        </c:scaling>
        <c:delete val="1"/>
        <c:axPos val="b"/>
        <c:numFmt formatCode="General" sourceLinked="1"/>
        <c:majorTickMark val="out"/>
        <c:minorTickMark val="none"/>
        <c:tickLblPos val="nextTo"/>
        <c:crossAx val="929612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SIG!$X$42:$X$43</c:f>
              <c:numCache>
                <c:formatCode>General</c:formatCode>
                <c:ptCount val="1"/>
                <c:pt idx="0">
                  <c:v>1</c:v>
                </c:pt>
              </c:numCache>
            </c:numRef>
          </c:xVal>
          <c:yVal>
            <c:numRef>
              <c:f>SIG!$Y$42:$Y$43</c:f>
              <c:numCache>
                <c:formatCode>General</c:formatCode>
                <c:ptCount val="1"/>
                <c:pt idx="0">
                  <c:v>1.22514845490862E-16</c:v>
                </c:pt>
              </c:numCache>
            </c:numRef>
          </c:yVal>
          <c:smooth val="1"/>
        </c:ser>
        <c:dLbls>
          <c:showLegendKey val="0"/>
          <c:showVal val="0"/>
          <c:showCatName val="0"/>
          <c:showSerName val="0"/>
          <c:showPercent val="0"/>
          <c:showBubbleSize val="0"/>
        </c:dLbls>
        <c:axId val="341621936"/>
        <c:axId val="341621376"/>
      </c:scatterChart>
      <c:valAx>
        <c:axId val="341621376"/>
        <c:scaling>
          <c:orientation val="minMax"/>
          <c:max val="1"/>
          <c:min val="-1"/>
        </c:scaling>
        <c:delete val="1"/>
        <c:axPos val="l"/>
        <c:numFmt formatCode="General" sourceLinked="1"/>
        <c:majorTickMark val="out"/>
        <c:minorTickMark val="none"/>
        <c:tickLblPos val="nextTo"/>
        <c:crossAx val="341621936"/>
        <c:crossesAt val="0"/>
        <c:crossBetween val="midCat"/>
      </c:valAx>
      <c:valAx>
        <c:axId val="341621936"/>
        <c:scaling>
          <c:orientation val="minMax"/>
          <c:max val="1"/>
          <c:min val="-1"/>
        </c:scaling>
        <c:delete val="1"/>
        <c:axPos val="b"/>
        <c:numFmt formatCode="General" sourceLinked="1"/>
        <c:majorTickMark val="out"/>
        <c:minorTickMark val="none"/>
        <c:tickLblPos val="nextTo"/>
        <c:crossAx val="3416213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SIG!$U$51:$U$52</c:f>
              <c:numCache>
                <c:formatCode>General</c:formatCode>
                <c:ptCount val="2"/>
                <c:pt idx="0">
                  <c:v>0</c:v>
                </c:pt>
                <c:pt idx="1">
                  <c:v>1</c:v>
                </c:pt>
              </c:numCache>
            </c:numRef>
          </c:xVal>
          <c:yVal>
            <c:numRef>
              <c:f>SIG!$V$51:$V$52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46063184"/>
        <c:axId val="346062624"/>
      </c:scatterChart>
      <c:valAx>
        <c:axId val="346062624"/>
        <c:scaling>
          <c:orientation val="minMax"/>
          <c:max val="1"/>
          <c:min val="-1"/>
        </c:scaling>
        <c:delete val="1"/>
        <c:axPos val="l"/>
        <c:numFmt formatCode="General" sourceLinked="1"/>
        <c:majorTickMark val="out"/>
        <c:minorTickMark val="none"/>
        <c:tickLblPos val="nextTo"/>
        <c:crossAx val="346063184"/>
        <c:crossesAt val="0"/>
        <c:crossBetween val="midCat"/>
      </c:valAx>
      <c:valAx>
        <c:axId val="346063184"/>
        <c:scaling>
          <c:orientation val="minMax"/>
          <c:max val="1"/>
          <c:min val="-1"/>
        </c:scaling>
        <c:delete val="1"/>
        <c:axPos val="b"/>
        <c:numFmt formatCode="General" sourceLinked="1"/>
        <c:majorTickMark val="out"/>
        <c:minorTickMark val="none"/>
        <c:tickLblPos val="nextTo"/>
        <c:crossAx val="3460626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SIG!$X$51:$X$52</c:f>
              <c:numCache>
                <c:formatCode>General</c:formatCode>
                <c:ptCount val="2"/>
                <c:pt idx="0">
                  <c:v>0</c:v>
                </c:pt>
                <c:pt idx="1">
                  <c:v>0.61290705365297626</c:v>
                </c:pt>
              </c:numCache>
            </c:numRef>
          </c:xVal>
          <c:yVal>
            <c:numRef>
              <c:f>SIG!$Y$51:$Y$52</c:f>
              <c:numCache>
                <c:formatCode>General</c:formatCode>
                <c:ptCount val="2"/>
                <c:pt idx="0">
                  <c:v>0</c:v>
                </c:pt>
                <c:pt idx="1">
                  <c:v>0.79015501237569052</c:v>
                </c:pt>
              </c:numCache>
            </c:numRef>
          </c:yVal>
          <c:smooth val="1"/>
        </c:ser>
        <c:dLbls>
          <c:showLegendKey val="0"/>
          <c:showVal val="0"/>
          <c:showCatName val="0"/>
          <c:showSerName val="0"/>
          <c:showPercent val="0"/>
          <c:showBubbleSize val="0"/>
        </c:dLbls>
        <c:axId val="346066544"/>
        <c:axId val="346065984"/>
      </c:scatterChart>
      <c:valAx>
        <c:axId val="346065984"/>
        <c:scaling>
          <c:orientation val="minMax"/>
          <c:max val="1"/>
          <c:min val="-1"/>
        </c:scaling>
        <c:delete val="1"/>
        <c:axPos val="l"/>
        <c:numFmt formatCode="General" sourceLinked="1"/>
        <c:majorTickMark val="out"/>
        <c:minorTickMark val="none"/>
        <c:tickLblPos val="nextTo"/>
        <c:crossAx val="346066544"/>
        <c:crossesAt val="0"/>
        <c:crossBetween val="midCat"/>
      </c:valAx>
      <c:valAx>
        <c:axId val="346066544"/>
        <c:scaling>
          <c:orientation val="minMax"/>
          <c:max val="1"/>
          <c:min val="-1"/>
        </c:scaling>
        <c:delete val="1"/>
        <c:axPos val="b"/>
        <c:numFmt formatCode="General" sourceLinked="1"/>
        <c:majorTickMark val="out"/>
        <c:minorTickMark val="none"/>
        <c:tickLblPos val="nextTo"/>
        <c:crossAx val="3460659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SIG!$Q$44:$Q$45</c:f>
              <c:numCache>
                <c:formatCode>General</c:formatCode>
                <c:ptCount val="2"/>
                <c:pt idx="0">
                  <c:v>0</c:v>
                </c:pt>
                <c:pt idx="1">
                  <c:v>0.99372789411163676</c:v>
                </c:pt>
              </c:numCache>
            </c:numRef>
          </c:xVal>
          <c:yVal>
            <c:numRef>
              <c:f>SIG!$R$44:$R$45</c:f>
              <c:numCache>
                <c:formatCode>General</c:formatCode>
                <c:ptCount val="2"/>
                <c:pt idx="0">
                  <c:v>0</c:v>
                </c:pt>
                <c:pt idx="1">
                  <c:v>0.11182518707541529</c:v>
                </c:pt>
              </c:numCache>
            </c:numRef>
          </c:yVal>
          <c:smooth val="1"/>
        </c:ser>
        <c:dLbls>
          <c:showLegendKey val="0"/>
          <c:showVal val="0"/>
          <c:showCatName val="0"/>
          <c:showSerName val="0"/>
          <c:showPercent val="0"/>
          <c:showBubbleSize val="0"/>
        </c:dLbls>
        <c:axId val="313726688"/>
        <c:axId val="313726128"/>
      </c:scatterChart>
      <c:valAx>
        <c:axId val="313726128"/>
        <c:scaling>
          <c:orientation val="minMax"/>
          <c:max val="1"/>
          <c:min val="-1"/>
        </c:scaling>
        <c:delete val="1"/>
        <c:axPos val="l"/>
        <c:numFmt formatCode="General" sourceLinked="1"/>
        <c:majorTickMark val="out"/>
        <c:minorTickMark val="none"/>
        <c:tickLblPos val="nextTo"/>
        <c:crossAx val="313726688"/>
        <c:crossesAt val="0"/>
        <c:crossBetween val="midCat"/>
      </c:valAx>
      <c:valAx>
        <c:axId val="313726688"/>
        <c:scaling>
          <c:orientation val="minMax"/>
          <c:max val="1"/>
          <c:min val="-1"/>
        </c:scaling>
        <c:delete val="1"/>
        <c:axPos val="b"/>
        <c:numFmt formatCode="General" sourceLinked="1"/>
        <c:majorTickMark val="out"/>
        <c:minorTickMark val="none"/>
        <c:tickLblPos val="nextTo"/>
        <c:crossAx val="31372612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SIG!$U$55:$U$56</c:f>
            </c:numRef>
          </c:xVal>
          <c:yVal>
            <c:numRef>
              <c:f>SIG!$V$55:$V$56</c:f>
            </c:numRef>
          </c:yVal>
          <c:smooth val="1"/>
        </c:ser>
        <c:dLbls>
          <c:showLegendKey val="0"/>
          <c:showVal val="0"/>
          <c:showCatName val="0"/>
          <c:showSerName val="0"/>
          <c:showPercent val="0"/>
          <c:showBubbleSize val="0"/>
        </c:dLbls>
        <c:axId val="313730048"/>
        <c:axId val="313729488"/>
      </c:scatterChart>
      <c:valAx>
        <c:axId val="313729488"/>
        <c:scaling>
          <c:orientation val="minMax"/>
          <c:max val="1"/>
          <c:min val="-1"/>
        </c:scaling>
        <c:delete val="1"/>
        <c:axPos val="l"/>
        <c:numFmt formatCode="General" sourceLinked="1"/>
        <c:majorTickMark val="out"/>
        <c:minorTickMark val="none"/>
        <c:tickLblPos val="nextTo"/>
        <c:crossAx val="313730048"/>
        <c:crossesAt val="0"/>
        <c:crossBetween val="midCat"/>
      </c:valAx>
      <c:valAx>
        <c:axId val="313730048"/>
        <c:scaling>
          <c:orientation val="minMax"/>
          <c:max val="1"/>
          <c:min val="-1"/>
        </c:scaling>
        <c:delete val="1"/>
        <c:axPos val="b"/>
        <c:numFmt formatCode="General" sourceLinked="1"/>
        <c:majorTickMark val="out"/>
        <c:minorTickMark val="none"/>
        <c:tickLblPos val="nextTo"/>
        <c:crossAx val="3137294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SIG!$X$55:$X$56</c:f>
            </c:numRef>
          </c:xVal>
          <c:yVal>
            <c:numRef>
              <c:f>SIG!$Y$55:$Y$56</c:f>
            </c:numRef>
          </c:yVal>
          <c:smooth val="1"/>
        </c:ser>
        <c:dLbls>
          <c:showLegendKey val="0"/>
          <c:showVal val="0"/>
          <c:showCatName val="0"/>
          <c:showSerName val="0"/>
          <c:showPercent val="0"/>
          <c:showBubbleSize val="0"/>
        </c:dLbls>
        <c:axId val="313795056"/>
        <c:axId val="313794496"/>
      </c:scatterChart>
      <c:valAx>
        <c:axId val="313794496"/>
        <c:scaling>
          <c:orientation val="minMax"/>
          <c:max val="1"/>
          <c:min val="-1"/>
        </c:scaling>
        <c:delete val="1"/>
        <c:axPos val="l"/>
        <c:numFmt formatCode="General" sourceLinked="1"/>
        <c:majorTickMark val="out"/>
        <c:minorTickMark val="none"/>
        <c:tickLblPos val="nextTo"/>
        <c:crossAx val="313795056"/>
        <c:crossesAt val="0"/>
        <c:crossBetween val="midCat"/>
      </c:valAx>
      <c:valAx>
        <c:axId val="313795056"/>
        <c:scaling>
          <c:orientation val="minMax"/>
          <c:max val="1"/>
          <c:min val="-1"/>
        </c:scaling>
        <c:delete val="1"/>
        <c:axPos val="b"/>
        <c:numFmt formatCode="General" sourceLinked="1"/>
        <c:majorTickMark val="out"/>
        <c:minorTickMark val="none"/>
        <c:tickLblPos val="nextTo"/>
        <c:crossAx val="31379449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SIG!$U$60:$U$61</c:f>
            </c:numRef>
          </c:xVal>
          <c:yVal>
            <c:numRef>
              <c:f>SIG!$V$60:$V$61</c:f>
            </c:numRef>
          </c:yVal>
          <c:smooth val="1"/>
        </c:ser>
        <c:dLbls>
          <c:showLegendKey val="0"/>
          <c:showVal val="0"/>
          <c:showCatName val="0"/>
          <c:showSerName val="0"/>
          <c:showPercent val="0"/>
          <c:showBubbleSize val="0"/>
        </c:dLbls>
        <c:axId val="313798416"/>
        <c:axId val="313797856"/>
      </c:scatterChart>
      <c:valAx>
        <c:axId val="313797856"/>
        <c:scaling>
          <c:orientation val="minMax"/>
          <c:max val="1"/>
          <c:min val="-1"/>
        </c:scaling>
        <c:delete val="1"/>
        <c:axPos val="l"/>
        <c:numFmt formatCode="General" sourceLinked="1"/>
        <c:majorTickMark val="out"/>
        <c:minorTickMark val="none"/>
        <c:tickLblPos val="nextTo"/>
        <c:crossAx val="313798416"/>
        <c:crossesAt val="0"/>
        <c:crossBetween val="midCat"/>
      </c:valAx>
      <c:valAx>
        <c:axId val="313798416"/>
        <c:scaling>
          <c:orientation val="minMax"/>
          <c:max val="1"/>
          <c:min val="-1"/>
        </c:scaling>
        <c:delete val="1"/>
        <c:axPos val="b"/>
        <c:numFmt formatCode="General" sourceLinked="1"/>
        <c:majorTickMark val="out"/>
        <c:minorTickMark val="none"/>
        <c:tickLblPos val="nextTo"/>
        <c:crossAx val="31379785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SIG!$Q$76:$Q$77</c:f>
              <c:numCache>
                <c:formatCode>General</c:formatCode>
                <c:ptCount val="2"/>
                <c:pt idx="0">
                  <c:v>0</c:v>
                </c:pt>
                <c:pt idx="1">
                  <c:v>0.97236992039767656</c:v>
                </c:pt>
              </c:numCache>
            </c:numRef>
          </c:xVal>
          <c:yVal>
            <c:numRef>
              <c:f>SIG!$R$76:$R$77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313801776"/>
        <c:axId val="313801216"/>
      </c:scatterChart>
      <c:valAx>
        <c:axId val="313801216"/>
        <c:scaling>
          <c:orientation val="minMax"/>
          <c:max val="1"/>
          <c:min val="-1"/>
        </c:scaling>
        <c:delete val="1"/>
        <c:axPos val="l"/>
        <c:numFmt formatCode="General" sourceLinked="1"/>
        <c:majorTickMark val="out"/>
        <c:minorTickMark val="none"/>
        <c:tickLblPos val="nextTo"/>
        <c:crossAx val="313801776"/>
        <c:crossesAt val="0"/>
        <c:crossBetween val="midCat"/>
      </c:valAx>
      <c:valAx>
        <c:axId val="313801776"/>
        <c:scaling>
          <c:orientation val="minMax"/>
          <c:max val="1"/>
          <c:min val="-1"/>
        </c:scaling>
        <c:delete val="1"/>
        <c:axPos val="b"/>
        <c:numFmt formatCode="General" sourceLinked="1"/>
        <c:majorTickMark val="out"/>
        <c:minorTickMark val="none"/>
        <c:tickLblPos val="nextTo"/>
        <c:crossAx val="31380121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SIG!$U$76:$U$77</c:f>
              <c:numCache>
                <c:formatCode>General</c:formatCode>
                <c:ptCount val="2"/>
                <c:pt idx="0">
                  <c:v>0</c:v>
                </c:pt>
                <c:pt idx="1">
                  <c:v>-3.1410759078128396E-2</c:v>
                </c:pt>
              </c:numCache>
            </c:numRef>
          </c:xVal>
          <c:yVal>
            <c:numRef>
              <c:f>SIG!$V$76:$V$77</c:f>
              <c:numCache>
                <c:formatCode>General</c:formatCode>
                <c:ptCount val="2"/>
                <c:pt idx="0">
                  <c:v>0</c:v>
                </c:pt>
                <c:pt idx="1">
                  <c:v>0.9995065603657316</c:v>
                </c:pt>
              </c:numCache>
            </c:numRef>
          </c:yVal>
          <c:smooth val="1"/>
        </c:ser>
        <c:dLbls>
          <c:showLegendKey val="0"/>
          <c:showVal val="0"/>
          <c:showCatName val="0"/>
          <c:showSerName val="0"/>
          <c:showPercent val="0"/>
          <c:showBubbleSize val="0"/>
        </c:dLbls>
        <c:axId val="278319168"/>
        <c:axId val="278318608"/>
      </c:scatterChart>
      <c:valAx>
        <c:axId val="278318608"/>
        <c:scaling>
          <c:orientation val="minMax"/>
          <c:max val="1"/>
          <c:min val="-1"/>
        </c:scaling>
        <c:delete val="1"/>
        <c:axPos val="l"/>
        <c:numFmt formatCode="General" sourceLinked="1"/>
        <c:majorTickMark val="out"/>
        <c:minorTickMark val="none"/>
        <c:tickLblPos val="nextTo"/>
        <c:crossAx val="278319168"/>
        <c:crossesAt val="0"/>
        <c:crossBetween val="midCat"/>
      </c:valAx>
      <c:valAx>
        <c:axId val="278319168"/>
        <c:scaling>
          <c:orientation val="minMax"/>
          <c:max val="1"/>
          <c:min val="-1"/>
        </c:scaling>
        <c:delete val="1"/>
        <c:axPos val="b"/>
        <c:numFmt formatCode="General" sourceLinked="1"/>
        <c:majorTickMark val="out"/>
        <c:minorTickMark val="none"/>
        <c:tickLblPos val="nextTo"/>
        <c:crossAx val="27831860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SIG!$X$76:$X$77</c:f>
              <c:numCache>
                <c:formatCode>General</c:formatCode>
                <c:ptCount val="2"/>
                <c:pt idx="0">
                  <c:v>0</c:v>
                </c:pt>
                <c:pt idx="1">
                  <c:v>0.99211470131447776</c:v>
                </c:pt>
              </c:numCache>
            </c:numRef>
          </c:xVal>
          <c:yVal>
            <c:numRef>
              <c:f>SIG!$Y$76:$Y$77</c:f>
              <c:numCache>
                <c:formatCode>General</c:formatCode>
                <c:ptCount val="2"/>
                <c:pt idx="0">
                  <c:v>0</c:v>
                </c:pt>
                <c:pt idx="1">
                  <c:v>0.12533323356430454</c:v>
                </c:pt>
              </c:numCache>
            </c:numRef>
          </c:yVal>
          <c:smooth val="1"/>
        </c:ser>
        <c:dLbls>
          <c:showLegendKey val="0"/>
          <c:showVal val="0"/>
          <c:showCatName val="0"/>
          <c:showSerName val="0"/>
          <c:showPercent val="0"/>
          <c:showBubbleSize val="0"/>
        </c:dLbls>
        <c:axId val="278322528"/>
        <c:axId val="278321968"/>
      </c:scatterChart>
      <c:valAx>
        <c:axId val="278321968"/>
        <c:scaling>
          <c:orientation val="minMax"/>
          <c:max val="1"/>
          <c:min val="-1"/>
        </c:scaling>
        <c:delete val="1"/>
        <c:axPos val="l"/>
        <c:numFmt formatCode="General" sourceLinked="1"/>
        <c:majorTickMark val="out"/>
        <c:minorTickMark val="none"/>
        <c:tickLblPos val="nextTo"/>
        <c:crossAx val="278322528"/>
        <c:crossesAt val="0"/>
        <c:crossBetween val="midCat"/>
      </c:valAx>
      <c:valAx>
        <c:axId val="278322528"/>
        <c:scaling>
          <c:orientation val="minMax"/>
          <c:max val="1"/>
          <c:min val="-1"/>
        </c:scaling>
        <c:delete val="1"/>
        <c:axPos val="b"/>
        <c:numFmt formatCode="General" sourceLinked="1"/>
        <c:majorTickMark val="out"/>
        <c:minorTickMark val="none"/>
        <c:tickLblPos val="nextTo"/>
        <c:crossAx val="2783219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SIG!$Q$9:$Q$10</c:f>
              <c:numCache>
                <c:formatCode>General</c:formatCode>
                <c:ptCount val="2"/>
                <c:pt idx="0">
                  <c:v>0</c:v>
                </c:pt>
                <c:pt idx="1">
                  <c:v>0.99962936442098871</c:v>
                </c:pt>
              </c:numCache>
            </c:numRef>
          </c:xVal>
          <c:yVal>
            <c:numRef>
              <c:f>SIG!$R$9:$R$10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92965136"/>
        <c:axId val="92964576"/>
      </c:scatterChart>
      <c:valAx>
        <c:axId val="92964576"/>
        <c:scaling>
          <c:orientation val="minMax"/>
          <c:max val="1"/>
          <c:min val="-1"/>
        </c:scaling>
        <c:delete val="1"/>
        <c:axPos val="l"/>
        <c:numFmt formatCode="General" sourceLinked="1"/>
        <c:majorTickMark val="out"/>
        <c:minorTickMark val="none"/>
        <c:tickLblPos val="nextTo"/>
        <c:crossAx val="92965136"/>
        <c:crossesAt val="0"/>
        <c:crossBetween val="midCat"/>
      </c:valAx>
      <c:valAx>
        <c:axId val="92965136"/>
        <c:scaling>
          <c:orientation val="minMax"/>
          <c:max val="1"/>
          <c:min val="-1"/>
        </c:scaling>
        <c:delete val="1"/>
        <c:axPos val="b"/>
        <c:numFmt formatCode="General" sourceLinked="1"/>
        <c:majorTickMark val="out"/>
        <c:minorTickMark val="none"/>
        <c:tickLblPos val="nextTo"/>
        <c:crossAx val="9296457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(2)'!$U$9:$U$10</c:f>
              <c:numCache>
                <c:formatCode>General</c:formatCode>
                <c:ptCount val="2"/>
                <c:pt idx="0">
                  <c:v>0</c:v>
                </c:pt>
                <c:pt idx="1">
                  <c:v>0.99962936442098871</c:v>
                </c:pt>
              </c:numCache>
            </c:numRef>
          </c:xVal>
          <c:yVal>
            <c:numRef>
              <c:f>'SIG (2)'!$V$9:$V$10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280588784"/>
        <c:axId val="280588224"/>
      </c:scatterChart>
      <c:valAx>
        <c:axId val="280588224"/>
        <c:scaling>
          <c:orientation val="minMax"/>
          <c:max val="1"/>
          <c:min val="-1"/>
        </c:scaling>
        <c:delete val="1"/>
        <c:axPos val="l"/>
        <c:numFmt formatCode="General" sourceLinked="1"/>
        <c:majorTickMark val="out"/>
        <c:minorTickMark val="none"/>
        <c:tickLblPos val="nextTo"/>
        <c:crossAx val="280588784"/>
        <c:crossesAt val="0"/>
        <c:crossBetween val="midCat"/>
      </c:valAx>
      <c:valAx>
        <c:axId val="280588784"/>
        <c:scaling>
          <c:orientation val="minMax"/>
          <c:max val="1"/>
          <c:min val="-1"/>
        </c:scaling>
        <c:delete val="1"/>
        <c:axPos val="b"/>
        <c:numFmt formatCode="General" sourceLinked="1"/>
        <c:majorTickMark val="out"/>
        <c:minorTickMark val="none"/>
        <c:tickLblPos val="nextTo"/>
        <c:crossAx val="2805882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(2)'!$Q$9:$Q$10</c:f>
              <c:numCache>
                <c:formatCode>General</c:formatCode>
                <c:ptCount val="2"/>
                <c:pt idx="0">
                  <c:v>0</c:v>
                </c:pt>
                <c:pt idx="1">
                  <c:v>0.99962936442098871</c:v>
                </c:pt>
              </c:numCache>
            </c:numRef>
          </c:xVal>
          <c:yVal>
            <c:numRef>
              <c:f>'SIG (2)'!$R$9:$R$10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280592144"/>
        <c:axId val="280591584"/>
      </c:scatterChart>
      <c:valAx>
        <c:axId val="280591584"/>
        <c:scaling>
          <c:orientation val="minMax"/>
          <c:max val="1"/>
          <c:min val="-1"/>
        </c:scaling>
        <c:delete val="1"/>
        <c:axPos val="l"/>
        <c:numFmt formatCode="General" sourceLinked="1"/>
        <c:majorTickMark val="out"/>
        <c:minorTickMark val="none"/>
        <c:tickLblPos val="nextTo"/>
        <c:crossAx val="280592144"/>
        <c:crossesAt val="0"/>
        <c:crossBetween val="midCat"/>
      </c:valAx>
      <c:valAx>
        <c:axId val="280592144"/>
        <c:scaling>
          <c:orientation val="minMax"/>
          <c:max val="1"/>
          <c:min val="-1"/>
        </c:scaling>
        <c:delete val="1"/>
        <c:axPos val="b"/>
        <c:numFmt formatCode="General" sourceLinked="1"/>
        <c:majorTickMark val="out"/>
        <c:minorTickMark val="none"/>
        <c:tickLblPos val="nextTo"/>
        <c:crossAx val="28059158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(2)'!$U$5:$U$6</c:f>
              <c:numCache>
                <c:formatCode>General</c:formatCode>
                <c:ptCount val="2"/>
                <c:pt idx="0">
                  <c:v>0</c:v>
                </c:pt>
                <c:pt idx="1">
                  <c:v>0.99981153126819944</c:v>
                </c:pt>
              </c:numCache>
            </c:numRef>
          </c:xVal>
          <c:yVal>
            <c:numRef>
              <c:f>'SIG (2)'!$V$5:$V$6</c:f>
              <c:numCache>
                <c:formatCode>General</c:formatCode>
                <c:ptCount val="2"/>
                <c:pt idx="0">
                  <c:v>0</c:v>
                </c:pt>
                <c:pt idx="1">
                  <c:v>1.941396258207603E-2</c:v>
                </c:pt>
              </c:numCache>
            </c:numRef>
          </c:yVal>
          <c:smooth val="1"/>
        </c:ser>
        <c:dLbls>
          <c:showLegendKey val="0"/>
          <c:showVal val="0"/>
          <c:showCatName val="0"/>
          <c:showSerName val="0"/>
          <c:showPercent val="0"/>
          <c:showBubbleSize val="0"/>
        </c:dLbls>
        <c:axId val="278598928"/>
        <c:axId val="278598368"/>
      </c:scatterChart>
      <c:valAx>
        <c:axId val="278598368"/>
        <c:scaling>
          <c:orientation val="minMax"/>
          <c:max val="1"/>
          <c:min val="-1"/>
        </c:scaling>
        <c:delete val="1"/>
        <c:axPos val="l"/>
        <c:numFmt formatCode="General" sourceLinked="1"/>
        <c:majorTickMark val="out"/>
        <c:minorTickMark val="none"/>
        <c:tickLblPos val="nextTo"/>
        <c:crossAx val="278598928"/>
        <c:crossesAt val="0"/>
        <c:crossBetween val="midCat"/>
      </c:valAx>
      <c:valAx>
        <c:axId val="278598928"/>
        <c:scaling>
          <c:orientation val="minMax"/>
          <c:max val="1"/>
          <c:min val="-1"/>
        </c:scaling>
        <c:delete val="1"/>
        <c:axPos val="b"/>
        <c:numFmt formatCode="General" sourceLinked="1"/>
        <c:majorTickMark val="out"/>
        <c:minorTickMark val="none"/>
        <c:tickLblPos val="nextTo"/>
        <c:crossAx val="2785983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(2)'!$U$19:$U$20</c:f>
              <c:numCache>
                <c:formatCode>General</c:formatCode>
                <c:ptCount val="2"/>
                <c:pt idx="0">
                  <c:v>0</c:v>
                </c:pt>
                <c:pt idx="1">
                  <c:v>1</c:v>
                </c:pt>
              </c:numCache>
            </c:numRef>
          </c:xVal>
          <c:yVal>
            <c:numRef>
              <c:f>'SIG (2)'!$V$19:$V$20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8602288"/>
        <c:axId val="278601728"/>
      </c:scatterChart>
      <c:valAx>
        <c:axId val="278601728"/>
        <c:scaling>
          <c:orientation val="minMax"/>
          <c:max val="1"/>
          <c:min val="-1"/>
        </c:scaling>
        <c:delete val="1"/>
        <c:axPos val="l"/>
        <c:numFmt formatCode="General" sourceLinked="1"/>
        <c:majorTickMark val="out"/>
        <c:minorTickMark val="none"/>
        <c:tickLblPos val="nextTo"/>
        <c:crossAx val="278602288"/>
        <c:crossesAt val="0"/>
        <c:crossBetween val="midCat"/>
      </c:valAx>
      <c:valAx>
        <c:axId val="278602288"/>
        <c:scaling>
          <c:orientation val="minMax"/>
          <c:max val="1"/>
          <c:min val="-1"/>
        </c:scaling>
        <c:delete val="1"/>
        <c:axPos val="b"/>
        <c:numFmt formatCode="General" sourceLinked="1"/>
        <c:majorTickMark val="out"/>
        <c:minorTickMark val="none"/>
        <c:tickLblPos val="nextTo"/>
        <c:crossAx val="278601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(2)'!$X$19:$X$20</c:f>
              <c:numCache>
                <c:formatCode>General</c:formatCode>
                <c:ptCount val="2"/>
                <c:pt idx="0">
                  <c:v>0</c:v>
                </c:pt>
                <c:pt idx="1">
                  <c:v>1</c:v>
                </c:pt>
              </c:numCache>
            </c:numRef>
          </c:xVal>
          <c:yVal>
            <c:numRef>
              <c:f>'SIG (2)'!$Y$19:$Y$20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8605648"/>
        <c:axId val="278605088"/>
      </c:scatterChart>
      <c:valAx>
        <c:axId val="278605088"/>
        <c:scaling>
          <c:orientation val="minMax"/>
          <c:max val="1"/>
          <c:min val="-1"/>
        </c:scaling>
        <c:delete val="1"/>
        <c:axPos val="l"/>
        <c:numFmt formatCode="General" sourceLinked="1"/>
        <c:majorTickMark val="out"/>
        <c:minorTickMark val="none"/>
        <c:tickLblPos val="nextTo"/>
        <c:crossAx val="278605648"/>
        <c:crossesAt val="0"/>
        <c:crossBetween val="midCat"/>
      </c:valAx>
      <c:valAx>
        <c:axId val="278605648"/>
        <c:scaling>
          <c:orientation val="minMax"/>
          <c:max val="1"/>
          <c:min val="-1"/>
        </c:scaling>
        <c:delete val="1"/>
        <c:axPos val="b"/>
        <c:numFmt formatCode="General" sourceLinked="1"/>
        <c:majorTickMark val="out"/>
        <c:minorTickMark val="none"/>
        <c:tickLblPos val="nextTo"/>
        <c:crossAx val="2786050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(2)'!$X$30:$X$31</c:f>
              <c:numCache>
                <c:formatCode>General</c:formatCode>
                <c:ptCount val="2"/>
                <c:pt idx="0">
                  <c:v>0</c:v>
                </c:pt>
                <c:pt idx="1">
                  <c:v>0.93857619430062167</c:v>
                </c:pt>
              </c:numCache>
            </c:numRef>
          </c:xVal>
          <c:yVal>
            <c:numRef>
              <c:f>'SIG (2)'!$Y$30:$Y$31</c:f>
              <c:numCache>
                <c:formatCode>General</c:formatCode>
                <c:ptCount val="2"/>
                <c:pt idx="0">
                  <c:v>0</c:v>
                </c:pt>
                <c:pt idx="1">
                  <c:v>0.34507206130337709</c:v>
                </c:pt>
              </c:numCache>
            </c:numRef>
          </c:yVal>
          <c:smooth val="1"/>
        </c:ser>
        <c:dLbls>
          <c:showLegendKey val="0"/>
          <c:showVal val="0"/>
          <c:showCatName val="0"/>
          <c:showSerName val="0"/>
          <c:showPercent val="0"/>
          <c:showBubbleSize val="0"/>
        </c:dLbls>
        <c:axId val="350852736"/>
        <c:axId val="350852176"/>
      </c:scatterChart>
      <c:valAx>
        <c:axId val="350852176"/>
        <c:scaling>
          <c:orientation val="minMax"/>
          <c:max val="1"/>
          <c:min val="-1"/>
        </c:scaling>
        <c:delete val="1"/>
        <c:axPos val="l"/>
        <c:numFmt formatCode="General" sourceLinked="1"/>
        <c:majorTickMark val="out"/>
        <c:minorTickMark val="none"/>
        <c:tickLblPos val="nextTo"/>
        <c:crossAx val="350852736"/>
        <c:crossesAt val="0"/>
        <c:crossBetween val="midCat"/>
      </c:valAx>
      <c:valAx>
        <c:axId val="350852736"/>
        <c:scaling>
          <c:orientation val="minMax"/>
          <c:max val="1"/>
          <c:min val="-1"/>
        </c:scaling>
        <c:delete val="1"/>
        <c:axPos val="b"/>
        <c:numFmt formatCode="General" sourceLinked="1"/>
        <c:majorTickMark val="out"/>
        <c:minorTickMark val="none"/>
        <c:tickLblPos val="nextTo"/>
        <c:crossAx val="35085217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(2)'!$U$30:$U$31</c:f>
              <c:numCache>
                <c:formatCode>General</c:formatCode>
                <c:ptCount val="2"/>
                <c:pt idx="0">
                  <c:v>0</c:v>
                </c:pt>
                <c:pt idx="1">
                  <c:v>0.59790498305751849</c:v>
                </c:pt>
              </c:numCache>
            </c:numRef>
          </c:xVal>
          <c:yVal>
            <c:numRef>
              <c:f>'SIG (2)'!$V$30:$V$31</c:f>
              <c:numCache>
                <c:formatCode>General</c:formatCode>
                <c:ptCount val="2"/>
                <c:pt idx="0">
                  <c:v>0</c:v>
                </c:pt>
                <c:pt idx="1">
                  <c:v>0.80156698487087685</c:v>
                </c:pt>
              </c:numCache>
            </c:numRef>
          </c:yVal>
          <c:smooth val="1"/>
        </c:ser>
        <c:dLbls>
          <c:showLegendKey val="0"/>
          <c:showVal val="0"/>
          <c:showCatName val="0"/>
          <c:showSerName val="0"/>
          <c:showPercent val="0"/>
          <c:showBubbleSize val="0"/>
        </c:dLbls>
        <c:axId val="350856096"/>
        <c:axId val="350855536"/>
      </c:scatterChart>
      <c:valAx>
        <c:axId val="350855536"/>
        <c:scaling>
          <c:orientation val="minMax"/>
          <c:max val="1"/>
          <c:min val="-1"/>
        </c:scaling>
        <c:delete val="1"/>
        <c:axPos val="l"/>
        <c:numFmt formatCode="General" sourceLinked="1"/>
        <c:majorTickMark val="out"/>
        <c:minorTickMark val="none"/>
        <c:tickLblPos val="nextTo"/>
        <c:crossAx val="350856096"/>
        <c:crossesAt val="0"/>
        <c:crossBetween val="midCat"/>
      </c:valAx>
      <c:valAx>
        <c:axId val="350856096"/>
        <c:scaling>
          <c:orientation val="minMax"/>
          <c:max val="1"/>
          <c:min val="-1"/>
        </c:scaling>
        <c:delete val="1"/>
        <c:axPos val="b"/>
        <c:numFmt formatCode="General" sourceLinked="1"/>
        <c:majorTickMark val="out"/>
        <c:minorTickMark val="none"/>
        <c:tickLblPos val="nextTo"/>
        <c:crossAx val="3508555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(2)'!$Q$23:$Q$24</c:f>
              <c:numCache>
                <c:formatCode>General</c:formatCode>
                <c:ptCount val="2"/>
                <c:pt idx="0">
                  <c:v>0</c:v>
                </c:pt>
                <c:pt idx="1">
                  <c:v>0.96345031642998114</c:v>
                </c:pt>
              </c:numCache>
            </c:numRef>
          </c:xVal>
          <c:yVal>
            <c:numRef>
              <c:f>'SIG (2)'!$R$23:$R$24</c:f>
              <c:numCache>
                <c:formatCode>General</c:formatCode>
                <c:ptCount val="2"/>
                <c:pt idx="0">
                  <c:v>0</c:v>
                </c:pt>
                <c:pt idx="1">
                  <c:v>0.26788708026138419</c:v>
                </c:pt>
              </c:numCache>
            </c:numRef>
          </c:yVal>
          <c:smooth val="1"/>
        </c:ser>
        <c:dLbls>
          <c:showLegendKey val="0"/>
          <c:showVal val="0"/>
          <c:showCatName val="0"/>
          <c:showSerName val="0"/>
          <c:showPercent val="0"/>
          <c:showBubbleSize val="0"/>
        </c:dLbls>
        <c:axId val="360802000"/>
        <c:axId val="360801440"/>
      </c:scatterChart>
      <c:valAx>
        <c:axId val="360801440"/>
        <c:scaling>
          <c:orientation val="minMax"/>
          <c:max val="1"/>
          <c:min val="-1"/>
        </c:scaling>
        <c:delete val="1"/>
        <c:axPos val="l"/>
        <c:numFmt formatCode="General" sourceLinked="1"/>
        <c:majorTickMark val="out"/>
        <c:minorTickMark val="none"/>
        <c:tickLblPos val="nextTo"/>
        <c:crossAx val="360802000"/>
        <c:crossesAt val="0"/>
        <c:crossBetween val="midCat"/>
      </c:valAx>
      <c:valAx>
        <c:axId val="360802000"/>
        <c:scaling>
          <c:orientation val="minMax"/>
          <c:max val="1"/>
          <c:min val="-1"/>
        </c:scaling>
        <c:delete val="1"/>
        <c:axPos val="b"/>
        <c:numFmt formatCode="General" sourceLinked="1"/>
        <c:majorTickMark val="out"/>
        <c:minorTickMark val="none"/>
        <c:tickLblPos val="nextTo"/>
        <c:crossAx val="3608014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(2)'!$U$42:$U$43</c:f>
              <c:numCache>
                <c:formatCode>General</c:formatCode>
                <c:ptCount val="2"/>
                <c:pt idx="0">
                  <c:v>0</c:v>
                </c:pt>
                <c:pt idx="1">
                  <c:v>1</c:v>
                </c:pt>
              </c:numCache>
            </c:numRef>
          </c:xVal>
          <c:yVal>
            <c:numRef>
              <c:f>'SIG (2)'!$V$42:$V$43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60805360"/>
        <c:axId val="360804800"/>
      </c:scatterChart>
      <c:valAx>
        <c:axId val="360804800"/>
        <c:scaling>
          <c:orientation val="minMax"/>
          <c:max val="1"/>
          <c:min val="-1"/>
        </c:scaling>
        <c:delete val="1"/>
        <c:axPos val="l"/>
        <c:numFmt formatCode="General" sourceLinked="1"/>
        <c:majorTickMark val="out"/>
        <c:minorTickMark val="none"/>
        <c:tickLblPos val="nextTo"/>
        <c:crossAx val="360805360"/>
        <c:crossesAt val="0"/>
        <c:crossBetween val="midCat"/>
      </c:valAx>
      <c:valAx>
        <c:axId val="360805360"/>
        <c:scaling>
          <c:orientation val="minMax"/>
          <c:max val="1"/>
          <c:min val="-1"/>
        </c:scaling>
        <c:delete val="1"/>
        <c:axPos val="b"/>
        <c:numFmt formatCode="General" sourceLinked="1"/>
        <c:majorTickMark val="out"/>
        <c:minorTickMark val="none"/>
        <c:tickLblPos val="nextTo"/>
        <c:crossAx val="3608048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(2)'!$X$42:$X$43</c:f>
              <c:numCache>
                <c:formatCode>General</c:formatCode>
                <c:ptCount val="2"/>
                <c:pt idx="0">
                  <c:v>0</c:v>
                </c:pt>
                <c:pt idx="1">
                  <c:v>1</c:v>
                </c:pt>
              </c:numCache>
            </c:numRef>
          </c:xVal>
          <c:yVal>
            <c:numRef>
              <c:f>'SIG (2)'!$Y$42:$Y$43</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60808720"/>
        <c:axId val="360808160"/>
      </c:scatterChart>
      <c:valAx>
        <c:axId val="360808160"/>
        <c:scaling>
          <c:orientation val="minMax"/>
          <c:max val="1"/>
          <c:min val="-1"/>
        </c:scaling>
        <c:delete val="1"/>
        <c:axPos val="l"/>
        <c:numFmt formatCode="General" sourceLinked="1"/>
        <c:majorTickMark val="out"/>
        <c:minorTickMark val="none"/>
        <c:tickLblPos val="nextTo"/>
        <c:crossAx val="360808720"/>
        <c:crossesAt val="0"/>
        <c:crossBetween val="midCat"/>
      </c:valAx>
      <c:valAx>
        <c:axId val="360808720"/>
        <c:scaling>
          <c:orientation val="minMax"/>
          <c:max val="1"/>
          <c:min val="-1"/>
        </c:scaling>
        <c:delete val="1"/>
        <c:axPos val="b"/>
        <c:numFmt formatCode="General" sourceLinked="1"/>
        <c:majorTickMark val="out"/>
        <c:minorTickMark val="none"/>
        <c:tickLblPos val="nextTo"/>
        <c:crossAx val="3608081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SIG!$U$5:$U$6</c:f>
              <c:numCache>
                <c:formatCode>General</c:formatCode>
                <c:ptCount val="2"/>
                <c:pt idx="0">
                  <c:v>0</c:v>
                </c:pt>
                <c:pt idx="1">
                  <c:v>-1</c:v>
                </c:pt>
              </c:numCache>
            </c:numRef>
          </c:xVal>
          <c:yVal>
            <c:numRef>
              <c:f>SIG!$V$5:$V$6</c:f>
              <c:numCache>
                <c:formatCode>General</c:formatCode>
                <c:ptCount val="2"/>
                <c:pt idx="0">
                  <c:v>0</c:v>
                </c:pt>
                <c:pt idx="1">
                  <c:v>0</c:v>
                </c:pt>
              </c:numCache>
            </c:numRef>
          </c:yVal>
          <c:smooth val="1"/>
        </c:ser>
        <c:dLbls>
          <c:showLegendKey val="0"/>
          <c:showVal val="0"/>
          <c:showCatName val="0"/>
          <c:showSerName val="0"/>
          <c:showPercent val="0"/>
          <c:showBubbleSize val="0"/>
        </c:dLbls>
        <c:axId val="92968496"/>
        <c:axId val="92967936"/>
      </c:scatterChart>
      <c:valAx>
        <c:axId val="92967936"/>
        <c:scaling>
          <c:orientation val="minMax"/>
          <c:max val="1"/>
          <c:min val="-1"/>
        </c:scaling>
        <c:delete val="1"/>
        <c:axPos val="l"/>
        <c:numFmt formatCode="General" sourceLinked="1"/>
        <c:majorTickMark val="out"/>
        <c:minorTickMark val="none"/>
        <c:tickLblPos val="nextTo"/>
        <c:crossAx val="92968496"/>
        <c:crossesAt val="0"/>
        <c:crossBetween val="midCat"/>
      </c:valAx>
      <c:valAx>
        <c:axId val="92968496"/>
        <c:scaling>
          <c:orientation val="minMax"/>
          <c:max val="1"/>
          <c:min val="-1"/>
        </c:scaling>
        <c:delete val="1"/>
        <c:axPos val="b"/>
        <c:numFmt formatCode="General" sourceLinked="1"/>
        <c:majorTickMark val="out"/>
        <c:minorTickMark val="none"/>
        <c:tickLblPos val="nextTo"/>
        <c:crossAx val="9296793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(2)'!$U$51:$U$52</c:f>
              <c:numCache>
                <c:formatCode>General</c:formatCode>
                <c:ptCount val="2"/>
                <c:pt idx="0">
                  <c:v>0</c:v>
                </c:pt>
                <c:pt idx="1">
                  <c:v>0.96261821790321822</c:v>
                </c:pt>
              </c:numCache>
            </c:numRef>
          </c:xVal>
          <c:yVal>
            <c:numRef>
              <c:f>'SIG (2)'!$V$51:$V$52</c:f>
              <c:numCache>
                <c:formatCode>General</c:formatCode>
                <c:ptCount val="2"/>
                <c:pt idx="0">
                  <c:v>0</c:v>
                </c:pt>
                <c:pt idx="1">
                  <c:v>0.27086189573439867</c:v>
                </c:pt>
              </c:numCache>
            </c:numRef>
          </c:yVal>
          <c:smooth val="1"/>
        </c:ser>
        <c:dLbls>
          <c:showLegendKey val="0"/>
          <c:showVal val="0"/>
          <c:showCatName val="0"/>
          <c:showSerName val="0"/>
          <c:showPercent val="0"/>
          <c:showBubbleSize val="0"/>
        </c:dLbls>
        <c:axId val="360812080"/>
        <c:axId val="360811520"/>
      </c:scatterChart>
      <c:valAx>
        <c:axId val="360811520"/>
        <c:scaling>
          <c:orientation val="minMax"/>
          <c:max val="1"/>
          <c:min val="-1"/>
        </c:scaling>
        <c:delete val="1"/>
        <c:axPos val="l"/>
        <c:numFmt formatCode="General" sourceLinked="1"/>
        <c:majorTickMark val="out"/>
        <c:minorTickMark val="none"/>
        <c:tickLblPos val="nextTo"/>
        <c:crossAx val="360812080"/>
        <c:crossesAt val="0"/>
        <c:crossBetween val="midCat"/>
      </c:valAx>
      <c:valAx>
        <c:axId val="360812080"/>
        <c:scaling>
          <c:orientation val="minMax"/>
          <c:max val="1"/>
          <c:min val="-1"/>
        </c:scaling>
        <c:delete val="1"/>
        <c:axPos val="b"/>
        <c:numFmt formatCode="General" sourceLinked="1"/>
        <c:majorTickMark val="out"/>
        <c:minorTickMark val="none"/>
        <c:tickLblPos val="nextTo"/>
        <c:crossAx val="3608115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(2)'!$W$50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(2)'!$X$51:$X$52</c:f>
              <c:numCache>
                <c:formatCode>General</c:formatCode>
                <c:ptCount val="2"/>
                <c:pt idx="0">
                  <c:v>0</c:v>
                </c:pt>
                <c:pt idx="1">
                  <c:v>1</c:v>
                </c:pt>
              </c:numCache>
            </c:numRef>
          </c:xVal>
          <c:yVal>
            <c:numRef>
              <c:f>'SIG (2)'!$Y$51:$Y$52</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60815440"/>
        <c:axId val="360814880"/>
      </c:scatterChart>
      <c:valAx>
        <c:axId val="360814880"/>
        <c:scaling>
          <c:orientation val="minMax"/>
          <c:max val="1"/>
          <c:min val="-1"/>
        </c:scaling>
        <c:delete val="1"/>
        <c:axPos val="l"/>
        <c:numFmt formatCode="General" sourceLinked="1"/>
        <c:majorTickMark val="out"/>
        <c:minorTickMark val="none"/>
        <c:tickLblPos val="nextTo"/>
        <c:crossAx val="360815440"/>
        <c:crossesAt val="0"/>
        <c:crossBetween val="midCat"/>
      </c:valAx>
      <c:valAx>
        <c:axId val="360815440"/>
        <c:scaling>
          <c:orientation val="minMax"/>
          <c:max val="1"/>
          <c:min val="-1"/>
        </c:scaling>
        <c:delete val="1"/>
        <c:axPos val="b"/>
        <c:numFmt formatCode="General" sourceLinked="1"/>
        <c:majorTickMark val="out"/>
        <c:minorTickMark val="none"/>
        <c:tickLblPos val="nextTo"/>
        <c:crossAx val="36081488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(2)'!$Q$44:$Q$45</c:f>
              <c:numCache>
                <c:formatCode>General</c:formatCode>
                <c:ptCount val="2"/>
                <c:pt idx="0">
                  <c:v>0</c:v>
                </c:pt>
                <c:pt idx="1">
                  <c:v>0.99372789411163676</c:v>
                </c:pt>
              </c:numCache>
            </c:numRef>
          </c:xVal>
          <c:yVal>
            <c:numRef>
              <c:f>'SIG (2)'!$R$44:$R$45</c:f>
              <c:numCache>
                <c:formatCode>General</c:formatCode>
                <c:ptCount val="2"/>
                <c:pt idx="0">
                  <c:v>0</c:v>
                </c:pt>
                <c:pt idx="1">
                  <c:v>0.11182518707541529</c:v>
                </c:pt>
              </c:numCache>
            </c:numRef>
          </c:yVal>
          <c:smooth val="1"/>
        </c:ser>
        <c:dLbls>
          <c:showLegendKey val="0"/>
          <c:showVal val="0"/>
          <c:showCatName val="0"/>
          <c:showSerName val="0"/>
          <c:showPercent val="0"/>
          <c:showBubbleSize val="0"/>
        </c:dLbls>
        <c:axId val="308459152"/>
        <c:axId val="308458592"/>
      </c:scatterChart>
      <c:valAx>
        <c:axId val="308458592"/>
        <c:scaling>
          <c:orientation val="minMax"/>
          <c:max val="1"/>
          <c:min val="-1"/>
        </c:scaling>
        <c:delete val="1"/>
        <c:axPos val="l"/>
        <c:numFmt formatCode="General" sourceLinked="1"/>
        <c:majorTickMark val="out"/>
        <c:minorTickMark val="none"/>
        <c:tickLblPos val="nextTo"/>
        <c:crossAx val="308459152"/>
        <c:crossesAt val="0"/>
        <c:crossBetween val="midCat"/>
      </c:valAx>
      <c:valAx>
        <c:axId val="308459152"/>
        <c:scaling>
          <c:orientation val="minMax"/>
          <c:max val="1"/>
          <c:min val="-1"/>
        </c:scaling>
        <c:delete val="1"/>
        <c:axPos val="b"/>
        <c:numFmt formatCode="General" sourceLinked="1"/>
        <c:majorTickMark val="out"/>
        <c:minorTickMark val="none"/>
        <c:tickLblPos val="nextTo"/>
        <c:crossAx val="30845859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(2)'!$U$55:$U$56</c:f>
              <c:numCache>
                <c:formatCode>General</c:formatCode>
                <c:ptCount val="2"/>
                <c:pt idx="0">
                  <c:v>0</c:v>
                </c:pt>
                <c:pt idx="1">
                  <c:v>0.96974720896513311</c:v>
                </c:pt>
              </c:numCache>
            </c:numRef>
          </c:xVal>
          <c:yVal>
            <c:numRef>
              <c:f>'SIG (2)'!$V$55:$V$56</c:f>
              <c:numCache>
                <c:formatCode>General</c:formatCode>
                <c:ptCount val="2"/>
                <c:pt idx="0">
                  <c:v>0</c:v>
                </c:pt>
                <c:pt idx="1">
                  <c:v>0.24411134898716716</c:v>
                </c:pt>
              </c:numCache>
            </c:numRef>
          </c:yVal>
          <c:smooth val="1"/>
        </c:ser>
        <c:dLbls>
          <c:showLegendKey val="0"/>
          <c:showVal val="0"/>
          <c:showCatName val="0"/>
          <c:showSerName val="0"/>
          <c:showPercent val="0"/>
          <c:showBubbleSize val="0"/>
        </c:dLbls>
        <c:axId val="308462512"/>
        <c:axId val="308461952"/>
      </c:scatterChart>
      <c:valAx>
        <c:axId val="308461952"/>
        <c:scaling>
          <c:orientation val="minMax"/>
          <c:max val="1"/>
          <c:min val="-1"/>
        </c:scaling>
        <c:delete val="1"/>
        <c:axPos val="l"/>
        <c:numFmt formatCode="General" sourceLinked="1"/>
        <c:majorTickMark val="out"/>
        <c:minorTickMark val="none"/>
        <c:tickLblPos val="nextTo"/>
        <c:crossAx val="308462512"/>
        <c:crossesAt val="0"/>
        <c:crossBetween val="midCat"/>
      </c:valAx>
      <c:valAx>
        <c:axId val="308462512"/>
        <c:scaling>
          <c:orientation val="minMax"/>
          <c:max val="1"/>
          <c:min val="-1"/>
        </c:scaling>
        <c:delete val="1"/>
        <c:axPos val="b"/>
        <c:numFmt formatCode="General" sourceLinked="1"/>
        <c:majorTickMark val="out"/>
        <c:minorTickMark val="none"/>
        <c:tickLblPos val="nextTo"/>
        <c:crossAx val="3084619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(2)'!$X$55:$X$56</c:f>
              <c:numCache>
                <c:formatCode>General</c:formatCode>
                <c:ptCount val="2"/>
                <c:pt idx="0">
                  <c:v>0</c:v>
                </c:pt>
                <c:pt idx="1">
                  <c:v>0.92441166958385013</c:v>
                </c:pt>
              </c:numCache>
            </c:numRef>
          </c:xVal>
          <c:yVal>
            <c:numRef>
              <c:f>'SIG (2)'!$Y$55:$Y$56</c:f>
              <c:numCache>
                <c:formatCode>General</c:formatCode>
                <c:ptCount val="2"/>
                <c:pt idx="0">
                  <c:v>0</c:v>
                </c:pt>
                <c:pt idx="1">
                  <c:v>0.38139620493287379</c:v>
                </c:pt>
              </c:numCache>
            </c:numRef>
          </c:yVal>
          <c:smooth val="1"/>
        </c:ser>
        <c:dLbls>
          <c:showLegendKey val="0"/>
          <c:showVal val="0"/>
          <c:showCatName val="0"/>
          <c:showSerName val="0"/>
          <c:showPercent val="0"/>
          <c:showBubbleSize val="0"/>
        </c:dLbls>
        <c:axId val="308465872"/>
        <c:axId val="308465312"/>
      </c:scatterChart>
      <c:valAx>
        <c:axId val="308465312"/>
        <c:scaling>
          <c:orientation val="minMax"/>
          <c:max val="1"/>
          <c:min val="-1"/>
        </c:scaling>
        <c:delete val="1"/>
        <c:axPos val="l"/>
        <c:numFmt formatCode="General" sourceLinked="1"/>
        <c:majorTickMark val="out"/>
        <c:minorTickMark val="none"/>
        <c:tickLblPos val="nextTo"/>
        <c:crossAx val="308465872"/>
        <c:crossesAt val="0"/>
        <c:crossBetween val="midCat"/>
      </c:valAx>
      <c:valAx>
        <c:axId val="308465872"/>
        <c:scaling>
          <c:orientation val="minMax"/>
          <c:max val="1"/>
          <c:min val="-1"/>
        </c:scaling>
        <c:delete val="1"/>
        <c:axPos val="b"/>
        <c:numFmt formatCode="General" sourceLinked="1"/>
        <c:majorTickMark val="out"/>
        <c:minorTickMark val="none"/>
        <c:tickLblPos val="nextTo"/>
        <c:crossAx val="3084653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(2)'!$U$60:$U$61</c:f>
              <c:numCache>
                <c:formatCode>General</c:formatCode>
                <c:ptCount val="2"/>
                <c:pt idx="0">
                  <c:v>0</c:v>
                </c:pt>
                <c:pt idx="1">
                  <c:v>1</c:v>
                </c:pt>
              </c:numCache>
            </c:numRef>
          </c:xVal>
          <c:yVal>
            <c:numRef>
              <c:f>'SIG (2)'!$V$60:$V$61</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08469232"/>
        <c:axId val="308468672"/>
      </c:scatterChart>
      <c:valAx>
        <c:axId val="308468672"/>
        <c:scaling>
          <c:orientation val="minMax"/>
          <c:max val="1"/>
          <c:min val="-1"/>
        </c:scaling>
        <c:delete val="1"/>
        <c:axPos val="l"/>
        <c:numFmt formatCode="General" sourceLinked="1"/>
        <c:majorTickMark val="out"/>
        <c:minorTickMark val="none"/>
        <c:tickLblPos val="nextTo"/>
        <c:crossAx val="308469232"/>
        <c:crossesAt val="0"/>
        <c:crossBetween val="midCat"/>
      </c:valAx>
      <c:valAx>
        <c:axId val="308469232"/>
        <c:scaling>
          <c:orientation val="minMax"/>
          <c:max val="1"/>
          <c:min val="-1"/>
        </c:scaling>
        <c:delete val="1"/>
        <c:axPos val="b"/>
        <c:numFmt formatCode="General" sourceLinked="1"/>
        <c:majorTickMark val="out"/>
        <c:minorTickMark val="none"/>
        <c:tickLblPos val="nextTo"/>
        <c:crossAx val="3084686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(2)'!$Q$76:$Q$77</c:f>
              <c:numCache>
                <c:formatCode>General</c:formatCode>
                <c:ptCount val="2"/>
                <c:pt idx="0">
                  <c:v>0</c:v>
                </c:pt>
                <c:pt idx="1">
                  <c:v>0.97236992039767656</c:v>
                </c:pt>
              </c:numCache>
            </c:numRef>
          </c:xVal>
          <c:yVal>
            <c:numRef>
              <c:f>'SIG (2)'!$R$76:$R$77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308472592"/>
        <c:axId val="308472032"/>
      </c:scatterChart>
      <c:valAx>
        <c:axId val="308472032"/>
        <c:scaling>
          <c:orientation val="minMax"/>
          <c:max val="1"/>
          <c:min val="-1"/>
        </c:scaling>
        <c:delete val="1"/>
        <c:axPos val="l"/>
        <c:numFmt formatCode="General" sourceLinked="1"/>
        <c:majorTickMark val="out"/>
        <c:minorTickMark val="none"/>
        <c:tickLblPos val="nextTo"/>
        <c:crossAx val="308472592"/>
        <c:crossesAt val="0"/>
        <c:crossBetween val="midCat"/>
      </c:valAx>
      <c:valAx>
        <c:axId val="308472592"/>
        <c:scaling>
          <c:orientation val="minMax"/>
          <c:max val="1"/>
          <c:min val="-1"/>
        </c:scaling>
        <c:delete val="1"/>
        <c:axPos val="b"/>
        <c:numFmt formatCode="General" sourceLinked="1"/>
        <c:majorTickMark val="out"/>
        <c:minorTickMark val="none"/>
        <c:tickLblPos val="nextTo"/>
        <c:crossAx val="308472032"/>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(2)'!$U$76:$U$77</c:f>
              <c:numCache>
                <c:formatCode>General</c:formatCode>
                <c:ptCount val="2"/>
                <c:pt idx="0">
                  <c:v>0</c:v>
                </c:pt>
                <c:pt idx="1">
                  <c:v>0.97236992039767656</c:v>
                </c:pt>
              </c:numCache>
            </c:numRef>
          </c:xVal>
          <c:yVal>
            <c:numRef>
              <c:f>'SIG (2)'!$V$76:$V$77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83266848"/>
        <c:axId val="283266288"/>
      </c:scatterChart>
      <c:valAx>
        <c:axId val="283266288"/>
        <c:scaling>
          <c:orientation val="minMax"/>
          <c:max val="1"/>
          <c:min val="-1"/>
        </c:scaling>
        <c:delete val="1"/>
        <c:axPos val="l"/>
        <c:numFmt formatCode="General" sourceLinked="1"/>
        <c:majorTickMark val="out"/>
        <c:minorTickMark val="none"/>
        <c:tickLblPos val="nextTo"/>
        <c:crossAx val="283266848"/>
        <c:crossesAt val="0"/>
        <c:crossBetween val="midCat"/>
      </c:valAx>
      <c:valAx>
        <c:axId val="283266848"/>
        <c:scaling>
          <c:orientation val="minMax"/>
          <c:max val="1"/>
          <c:min val="-1"/>
        </c:scaling>
        <c:delete val="1"/>
        <c:axPos val="b"/>
        <c:numFmt formatCode="General" sourceLinked="1"/>
        <c:majorTickMark val="out"/>
        <c:minorTickMark val="none"/>
        <c:tickLblPos val="nextTo"/>
        <c:crossAx val="2832662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(2)'!$T$50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(2)'!$X$76:$X$77</c:f>
              <c:numCache>
                <c:formatCode>General</c:formatCode>
                <c:ptCount val="2"/>
                <c:pt idx="0">
                  <c:v>0</c:v>
                </c:pt>
                <c:pt idx="1">
                  <c:v>0.97236992039767656</c:v>
                </c:pt>
              </c:numCache>
            </c:numRef>
          </c:xVal>
          <c:yVal>
            <c:numRef>
              <c:f>'SIG (2)'!$Y$76:$Y$77</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83270208"/>
        <c:axId val="283269648"/>
      </c:scatterChart>
      <c:valAx>
        <c:axId val="283269648"/>
        <c:scaling>
          <c:orientation val="minMax"/>
          <c:max val="1"/>
          <c:min val="-1"/>
        </c:scaling>
        <c:delete val="1"/>
        <c:axPos val="l"/>
        <c:numFmt formatCode="General" sourceLinked="1"/>
        <c:majorTickMark val="out"/>
        <c:minorTickMark val="none"/>
        <c:tickLblPos val="nextTo"/>
        <c:crossAx val="283270208"/>
        <c:crossesAt val="0"/>
        <c:crossBetween val="midCat"/>
      </c:valAx>
      <c:valAx>
        <c:axId val="283270208"/>
        <c:scaling>
          <c:orientation val="minMax"/>
          <c:max val="1"/>
          <c:min val="-1"/>
        </c:scaling>
        <c:delete val="1"/>
        <c:axPos val="b"/>
        <c:numFmt formatCode="General" sourceLinked="1"/>
        <c:majorTickMark val="out"/>
        <c:minorTickMark val="none"/>
        <c:tickLblPos val="nextTo"/>
        <c:crossAx val="2832696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(5)'!#REF!</c:f>
              <c:numCache>
                <c:formatCode>General</c:formatCode>
                <c:ptCount val="1"/>
                <c:pt idx="0">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(3)'!#¡REF!</c:f>
            </c:numRef>
          </c:xVal>
          <c:yVal>
            <c:numRef>
              <c:f>'SIG (3)'!#¡REF!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283273568"/>
        <c:axId val="283273008"/>
      </c:scatterChart>
      <c:valAx>
        <c:axId val="283273008"/>
        <c:scaling>
          <c:orientation val="minMax"/>
          <c:max val="1"/>
          <c:min val="-1"/>
        </c:scaling>
        <c:delete val="1"/>
        <c:axPos val="l"/>
        <c:numFmt formatCode="General" sourceLinked="1"/>
        <c:majorTickMark val="out"/>
        <c:minorTickMark val="none"/>
        <c:tickLblPos val="nextTo"/>
        <c:crossAx val="283273568"/>
        <c:crossesAt val="0"/>
        <c:crossBetween val="midCat"/>
      </c:valAx>
      <c:valAx>
        <c:axId val="283273568"/>
        <c:scaling>
          <c:orientation val="minMax"/>
          <c:max val="1"/>
          <c:min val="-1"/>
        </c:scaling>
        <c:delete val="1"/>
        <c:axPos val="b"/>
        <c:numFmt formatCode="General" sourceLinked="1"/>
        <c:majorTickMark val="out"/>
        <c:minorTickMark val="none"/>
        <c:tickLblPos val="nextTo"/>
        <c:crossAx val="2832730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SIG!$U$19:$U$20</c:f>
              <c:numCache>
                <c:formatCode>General</c:formatCode>
                <c:ptCount val="1"/>
                <c:pt idx="0">
                  <c:v>0.98228725072868861</c:v>
                </c:pt>
              </c:numCache>
            </c:numRef>
          </c:xVal>
          <c:yVal>
            <c:numRef>
              <c:f>SIG!$V$19:$V$20</c:f>
              <c:numCache>
                <c:formatCode>General</c:formatCode>
                <c:ptCount val="1"/>
                <c:pt idx="0">
                  <c:v>0.18738131458572502</c:v>
                </c:pt>
              </c:numCache>
            </c:numRef>
          </c:yVal>
          <c:smooth val="1"/>
        </c:ser>
        <c:dLbls>
          <c:showLegendKey val="0"/>
          <c:showVal val="0"/>
          <c:showCatName val="0"/>
          <c:showSerName val="0"/>
          <c:showPercent val="0"/>
          <c:showBubbleSize val="0"/>
        </c:dLbls>
        <c:axId val="334240560"/>
        <c:axId val="334240000"/>
      </c:scatterChart>
      <c:valAx>
        <c:axId val="334240000"/>
        <c:scaling>
          <c:orientation val="minMax"/>
          <c:max val="1"/>
          <c:min val="-1"/>
        </c:scaling>
        <c:delete val="1"/>
        <c:axPos val="l"/>
        <c:numFmt formatCode="General" sourceLinked="1"/>
        <c:majorTickMark val="out"/>
        <c:minorTickMark val="none"/>
        <c:tickLblPos val="nextTo"/>
        <c:crossAx val="334240560"/>
        <c:crossesAt val="0"/>
        <c:crossBetween val="midCat"/>
      </c:valAx>
      <c:valAx>
        <c:axId val="334240560"/>
        <c:scaling>
          <c:orientation val="minMax"/>
          <c:max val="1"/>
          <c:min val="-1"/>
        </c:scaling>
        <c:delete val="1"/>
        <c:axPos val="b"/>
        <c:numFmt formatCode="General" sourceLinked="1"/>
        <c:majorTickMark val="out"/>
        <c:minorTickMark val="none"/>
        <c:tickLblPos val="nextTo"/>
        <c:crossAx val="3342400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(5)'!$P$6</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(5)'!$Q$7:$Q$8</c:f>
              <c:numCache>
                <c:formatCode>General</c:formatCode>
                <c:ptCount val="2"/>
                <c:pt idx="0">
                  <c:v>0</c:v>
                </c:pt>
                <c:pt idx="1">
                  <c:v>0.97236992039767656</c:v>
                </c:pt>
              </c:numCache>
            </c:numRef>
          </c:xVal>
          <c:yVal>
            <c:numRef>
              <c:f>'SIG (5)'!$R$7:$R$8</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83276928"/>
        <c:axId val="283276368"/>
      </c:scatterChart>
      <c:valAx>
        <c:axId val="283276368"/>
        <c:scaling>
          <c:orientation val="minMax"/>
          <c:max val="1"/>
          <c:min val="-1"/>
        </c:scaling>
        <c:delete val="1"/>
        <c:axPos val="l"/>
        <c:numFmt formatCode="General" sourceLinked="1"/>
        <c:majorTickMark val="out"/>
        <c:minorTickMark val="none"/>
        <c:tickLblPos val="nextTo"/>
        <c:crossAx val="283276928"/>
        <c:crossesAt val="0"/>
        <c:crossBetween val="midCat"/>
      </c:valAx>
      <c:valAx>
        <c:axId val="283276928"/>
        <c:scaling>
          <c:orientation val="minMax"/>
          <c:max val="1"/>
          <c:min val="-1"/>
        </c:scaling>
        <c:delete val="1"/>
        <c:axPos val="b"/>
        <c:numFmt formatCode="General" sourceLinked="1"/>
        <c:majorTickMark val="out"/>
        <c:minorTickMark val="none"/>
        <c:tickLblPos val="nextTo"/>
        <c:crossAx val="28327636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(5)'!$U$7:$U$8</c:f>
              <c:numCache>
                <c:formatCode>General</c:formatCode>
                <c:ptCount val="2"/>
                <c:pt idx="0">
                  <c:v>0</c:v>
                </c:pt>
                <c:pt idx="1">
                  <c:v>0.97236992039767656</c:v>
                </c:pt>
              </c:numCache>
            </c:numRef>
          </c:xVal>
          <c:yVal>
            <c:numRef>
              <c:f>'SIG (5)'!$V$7:$V$8</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77704352"/>
        <c:axId val="283279728"/>
      </c:scatterChart>
      <c:valAx>
        <c:axId val="283279728"/>
        <c:scaling>
          <c:orientation val="minMax"/>
          <c:max val="1"/>
          <c:min val="-1"/>
        </c:scaling>
        <c:delete val="1"/>
        <c:axPos val="l"/>
        <c:numFmt formatCode="General" sourceLinked="1"/>
        <c:majorTickMark val="out"/>
        <c:minorTickMark val="none"/>
        <c:tickLblPos val="nextTo"/>
        <c:crossAx val="277704352"/>
        <c:crossesAt val="0"/>
        <c:crossBetween val="midCat"/>
      </c:valAx>
      <c:valAx>
        <c:axId val="277704352"/>
        <c:scaling>
          <c:orientation val="minMax"/>
          <c:max val="1"/>
          <c:min val="-1"/>
        </c:scaling>
        <c:delete val="1"/>
        <c:axPos val="b"/>
        <c:numFmt formatCode="General" sourceLinked="1"/>
        <c:majorTickMark val="out"/>
        <c:minorTickMark val="none"/>
        <c:tickLblPos val="nextTo"/>
        <c:crossAx val="283279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(5)'!$Q$25:$Q$28</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(5)'!$W$6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(5)'!$X$7:$X$8</c:f>
              <c:numCache>
                <c:formatCode>General</c:formatCode>
                <c:ptCount val="2"/>
                <c:pt idx="0">
                  <c:v>0</c:v>
                </c:pt>
                <c:pt idx="1">
                  <c:v>0.97236992039767656</c:v>
                </c:pt>
              </c:numCache>
            </c:numRef>
          </c:xVal>
          <c:yVal>
            <c:numRef>
              <c:f>'SIG (5)'!$Y$7:$Y$8</c:f>
              <c:numCache>
                <c:formatCode>General</c:formatCode>
                <c:ptCount val="2"/>
                <c:pt idx="0">
                  <c:v>0</c:v>
                </c:pt>
                <c:pt idx="1">
                  <c:v>0.23344536385590553</c:v>
                </c:pt>
              </c:numCache>
            </c:numRef>
          </c:yVal>
          <c:smooth val="1"/>
        </c:ser>
        <c:dLbls>
          <c:showLegendKey val="0"/>
          <c:showVal val="0"/>
          <c:showCatName val="0"/>
          <c:showSerName val="0"/>
          <c:showPercent val="0"/>
          <c:showBubbleSize val="0"/>
        </c:dLbls>
        <c:axId val="277707712"/>
        <c:axId val="277707152"/>
      </c:scatterChart>
      <c:valAx>
        <c:axId val="277707152"/>
        <c:scaling>
          <c:orientation val="minMax"/>
          <c:max val="1"/>
          <c:min val="-1"/>
        </c:scaling>
        <c:delete val="1"/>
        <c:axPos val="l"/>
        <c:numFmt formatCode="General" sourceLinked="1"/>
        <c:majorTickMark val="out"/>
        <c:minorTickMark val="none"/>
        <c:tickLblPos val="nextTo"/>
        <c:crossAx val="277707712"/>
        <c:crossesAt val="0"/>
        <c:crossBetween val="midCat"/>
      </c:valAx>
      <c:valAx>
        <c:axId val="277707712"/>
        <c:scaling>
          <c:orientation val="minMax"/>
          <c:max val="1"/>
          <c:min val="-1"/>
        </c:scaling>
        <c:delete val="1"/>
        <c:axPos val="b"/>
        <c:numFmt formatCode="General" sourceLinked="1"/>
        <c:majorTickMark val="out"/>
        <c:minorTickMark val="none"/>
        <c:tickLblPos val="nextTo"/>
        <c:crossAx val="27770715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(6)'!$U$7:$U$8</c:f>
              <c:numCache>
                <c:formatCode>General</c:formatCode>
                <c:ptCount val="2"/>
                <c:pt idx="0">
                  <c:v>0</c:v>
                </c:pt>
                <c:pt idx="1">
                  <c:v>1</c:v>
                </c:pt>
              </c:numCache>
            </c:numRef>
          </c:xVal>
          <c:yVal>
            <c:numRef>
              <c:f>'SIG (6)'!$V$7:$V$8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7711072"/>
        <c:axId val="277710512"/>
      </c:scatterChart>
      <c:valAx>
        <c:axId val="277710512"/>
        <c:scaling>
          <c:orientation val="minMax"/>
          <c:max val="1"/>
          <c:min val="-1"/>
        </c:scaling>
        <c:delete val="1"/>
        <c:axPos val="l"/>
        <c:numFmt formatCode="General" sourceLinked="1"/>
        <c:majorTickMark val="out"/>
        <c:minorTickMark val="none"/>
        <c:tickLblPos val="nextTo"/>
        <c:crossAx val="277711072"/>
        <c:crossesAt val="0"/>
        <c:crossBetween val="midCat"/>
      </c:valAx>
      <c:valAx>
        <c:axId val="277711072"/>
        <c:scaling>
          <c:orientation val="minMax"/>
          <c:max val="1"/>
          <c:min val="-1"/>
        </c:scaling>
        <c:delete val="1"/>
        <c:axPos val="b"/>
        <c:numFmt formatCode="General" sourceLinked="1"/>
        <c:majorTickMark val="out"/>
        <c:minorTickMark val="none"/>
        <c:tickLblPos val="nextTo"/>
        <c:crossAx val="27771051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(6)'!$X$7:$X$8</c:f>
              <c:numCache>
                <c:formatCode>General</c:formatCode>
                <c:ptCount val="2"/>
                <c:pt idx="0">
                  <c:v>0</c:v>
                </c:pt>
                <c:pt idx="1">
                  <c:v>1</c:v>
                </c:pt>
              </c:numCache>
            </c:numRef>
          </c:xVal>
          <c:yVal>
            <c:numRef>
              <c:f>'SIG (6)'!$Y$7:$Y$8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77714432"/>
        <c:axId val="277713872"/>
      </c:scatterChart>
      <c:valAx>
        <c:axId val="277713872"/>
        <c:scaling>
          <c:orientation val="minMax"/>
          <c:max val="1"/>
          <c:min val="-1"/>
        </c:scaling>
        <c:delete val="1"/>
        <c:axPos val="l"/>
        <c:numFmt formatCode="General" sourceLinked="1"/>
        <c:majorTickMark val="out"/>
        <c:minorTickMark val="none"/>
        <c:tickLblPos val="nextTo"/>
        <c:crossAx val="277714432"/>
        <c:crossesAt val="0"/>
        <c:crossBetween val="midCat"/>
      </c:valAx>
      <c:valAx>
        <c:axId val="277714432"/>
        <c:scaling>
          <c:orientation val="minMax"/>
          <c:max val="1"/>
          <c:min val="-1"/>
        </c:scaling>
        <c:delete val="1"/>
        <c:axPos val="b"/>
        <c:numFmt formatCode="General" sourceLinked="1"/>
        <c:majorTickMark val="out"/>
        <c:minorTickMark val="none"/>
        <c:tickLblPos val="nextTo"/>
        <c:crossAx val="27771387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(6)'!$W$17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(6)'!$X$18:$X$19</c:f>
              <c:numCache>
                <c:formatCode>General</c:formatCode>
                <c:ptCount val="2"/>
                <c:pt idx="0">
                  <c:v>0</c:v>
                </c:pt>
                <c:pt idx="1">
                  <c:v>0.93857619430062167</c:v>
                </c:pt>
              </c:numCache>
            </c:numRef>
          </c:xVal>
          <c:yVal>
            <c:numRef>
              <c:f>'SIG (6)'!$Y$18:$Y$19</c:f>
              <c:numCache>
                <c:formatCode>General</c:formatCode>
                <c:ptCount val="2"/>
                <c:pt idx="0">
                  <c:v>0</c:v>
                </c:pt>
                <c:pt idx="1">
                  <c:v>0.34507206130337709</c:v>
                </c:pt>
              </c:numCache>
            </c:numRef>
          </c:yVal>
          <c:smooth val="1"/>
        </c:ser>
        <c:dLbls>
          <c:showLegendKey val="0"/>
          <c:showVal val="0"/>
          <c:showCatName val="0"/>
          <c:showSerName val="0"/>
          <c:showPercent val="0"/>
          <c:showBubbleSize val="0"/>
        </c:dLbls>
        <c:axId val="277717792"/>
        <c:axId val="277717232"/>
      </c:scatterChart>
      <c:valAx>
        <c:axId val="277717232"/>
        <c:scaling>
          <c:orientation val="minMax"/>
          <c:max val="1"/>
          <c:min val="-1"/>
        </c:scaling>
        <c:delete val="1"/>
        <c:axPos val="l"/>
        <c:numFmt formatCode="General" sourceLinked="1"/>
        <c:majorTickMark val="out"/>
        <c:minorTickMark val="none"/>
        <c:tickLblPos val="nextTo"/>
        <c:crossAx val="277717792"/>
        <c:crossesAt val="0"/>
        <c:crossBetween val="midCat"/>
      </c:valAx>
      <c:valAx>
        <c:axId val="277717792"/>
        <c:scaling>
          <c:orientation val="minMax"/>
          <c:max val="1"/>
          <c:min val="-1"/>
        </c:scaling>
        <c:delete val="1"/>
        <c:axPos val="b"/>
        <c:numFmt formatCode="General" sourceLinked="1"/>
        <c:majorTickMark val="out"/>
        <c:minorTickMark val="none"/>
        <c:tickLblPos val="nextTo"/>
        <c:crossAx val="277717232"/>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(6)'!$T$17</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(6)'!$U$18:$U$19</c:f>
              <c:numCache>
                <c:formatCode>General</c:formatCode>
                <c:ptCount val="2"/>
                <c:pt idx="0">
                  <c:v>0</c:v>
                </c:pt>
                <c:pt idx="1">
                  <c:v>0.59790498305751849</c:v>
                </c:pt>
              </c:numCache>
            </c:numRef>
          </c:xVal>
          <c:yVal>
            <c:numRef>
              <c:f>'SIG (6)'!$V$18:$V$19</c:f>
              <c:numCache>
                <c:formatCode>General</c:formatCode>
                <c:ptCount val="2"/>
                <c:pt idx="0">
                  <c:v>0</c:v>
                </c:pt>
                <c:pt idx="1">
                  <c:v>0.80156698487087685</c:v>
                </c:pt>
              </c:numCache>
            </c:numRef>
          </c:yVal>
          <c:smooth val="1"/>
        </c:ser>
        <c:dLbls>
          <c:showLegendKey val="0"/>
          <c:showVal val="0"/>
          <c:showCatName val="0"/>
          <c:showSerName val="0"/>
          <c:showPercent val="0"/>
          <c:showBubbleSize val="0"/>
        </c:dLbls>
        <c:axId val="342000240"/>
        <c:axId val="341999680"/>
      </c:scatterChart>
      <c:valAx>
        <c:axId val="341999680"/>
        <c:scaling>
          <c:orientation val="minMax"/>
          <c:max val="1"/>
          <c:min val="-1"/>
        </c:scaling>
        <c:delete val="1"/>
        <c:axPos val="l"/>
        <c:numFmt formatCode="General" sourceLinked="1"/>
        <c:majorTickMark val="out"/>
        <c:minorTickMark val="none"/>
        <c:tickLblPos val="nextTo"/>
        <c:crossAx val="342000240"/>
        <c:crossesAt val="0"/>
        <c:crossBetween val="midCat"/>
      </c:valAx>
      <c:valAx>
        <c:axId val="342000240"/>
        <c:scaling>
          <c:orientation val="minMax"/>
          <c:max val="1"/>
          <c:min val="-1"/>
        </c:scaling>
        <c:delete val="1"/>
        <c:axPos val="b"/>
        <c:numFmt formatCode="General" sourceLinked="1"/>
        <c:majorTickMark val="out"/>
        <c:minorTickMark val="none"/>
        <c:tickLblPos val="nextTo"/>
        <c:crossAx val="34199968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(6)'!$S$1:$S$4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(6)'!$P$10</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(6)'!$Q$11:$Q$12</c:f>
              <c:numCache>
                <c:formatCode>General</c:formatCode>
                <c:ptCount val="2"/>
                <c:pt idx="0">
                  <c:v>0</c:v>
                </c:pt>
                <c:pt idx="1">
                  <c:v>0.96345031642998114</c:v>
                </c:pt>
              </c:numCache>
            </c:numRef>
          </c:xVal>
          <c:yVal>
            <c:numRef>
              <c:f>'SIG (6)'!$R$11:$R$12</c:f>
              <c:numCache>
                <c:formatCode>General</c:formatCode>
                <c:ptCount val="2"/>
                <c:pt idx="0">
                  <c:v>0</c:v>
                </c:pt>
                <c:pt idx="1">
                  <c:v>0.26788708026138419</c:v>
                </c:pt>
              </c:numCache>
            </c:numRef>
          </c:yVal>
          <c:smooth val="1"/>
        </c:ser>
        <c:dLbls>
          <c:showLegendKey val="0"/>
          <c:showVal val="0"/>
          <c:showCatName val="0"/>
          <c:showSerName val="0"/>
          <c:showPercent val="0"/>
          <c:showBubbleSize val="0"/>
        </c:dLbls>
        <c:axId val="342003600"/>
        <c:axId val="342003040"/>
      </c:scatterChart>
      <c:valAx>
        <c:axId val="342003040"/>
        <c:scaling>
          <c:orientation val="minMax"/>
          <c:max val="1"/>
          <c:min val="-1"/>
        </c:scaling>
        <c:delete val="1"/>
        <c:axPos val="l"/>
        <c:numFmt formatCode="General" sourceLinked="1"/>
        <c:majorTickMark val="out"/>
        <c:minorTickMark val="none"/>
        <c:tickLblPos val="nextTo"/>
        <c:crossAx val="342003600"/>
        <c:crossesAt val="0"/>
        <c:crossBetween val="midCat"/>
      </c:valAx>
      <c:valAx>
        <c:axId val="342003600"/>
        <c:scaling>
          <c:orientation val="minMax"/>
          <c:max val="1"/>
          <c:min val="-1"/>
        </c:scaling>
        <c:delete val="1"/>
        <c:axPos val="b"/>
        <c:numFmt formatCode="General" sourceLinked="1"/>
        <c:majorTickMark val="out"/>
        <c:minorTickMark val="none"/>
        <c:tickLblPos val="nextTo"/>
        <c:crossAx val="34200304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(7)'!$U$7:$U$8</c:f>
              <c:numCache>
                <c:formatCode>General</c:formatCode>
                <c:ptCount val="2"/>
                <c:pt idx="0">
                  <c:v>0</c:v>
                </c:pt>
                <c:pt idx="1">
                  <c:v>1</c:v>
                </c:pt>
              </c:numCache>
            </c:numRef>
          </c:xVal>
          <c:yVal>
            <c:numRef>
              <c:f>'SIG (7)'!$V$7:$V$8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42006960"/>
        <c:axId val="342006400"/>
      </c:scatterChart>
      <c:valAx>
        <c:axId val="342006400"/>
        <c:scaling>
          <c:orientation val="minMax"/>
          <c:max val="1"/>
          <c:min val="-1"/>
        </c:scaling>
        <c:delete val="1"/>
        <c:axPos val="l"/>
        <c:numFmt formatCode="General" sourceLinked="1"/>
        <c:majorTickMark val="out"/>
        <c:minorTickMark val="none"/>
        <c:tickLblPos val="nextTo"/>
        <c:crossAx val="342006960"/>
        <c:crossesAt val="0"/>
        <c:crossBetween val="midCat"/>
      </c:valAx>
      <c:valAx>
        <c:axId val="342006960"/>
        <c:scaling>
          <c:orientation val="minMax"/>
          <c:max val="1"/>
          <c:min val="-1"/>
        </c:scaling>
        <c:delete val="1"/>
        <c:axPos val="b"/>
        <c:numFmt formatCode="General" sourceLinked="1"/>
        <c:majorTickMark val="out"/>
        <c:minorTickMark val="none"/>
        <c:tickLblPos val="nextTo"/>
        <c:crossAx val="34200640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(7)'!$W$6</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(7)'!$X$7:$X$8</c:f>
              <c:numCache>
                <c:formatCode>General</c:formatCode>
                <c:ptCount val="2"/>
                <c:pt idx="0">
                  <c:v>0</c:v>
                </c:pt>
                <c:pt idx="1">
                  <c:v>1</c:v>
                </c:pt>
              </c:numCache>
            </c:numRef>
          </c:xVal>
          <c:yVal>
            <c:numRef>
              <c:f>'SIG (7)'!$Y$7:$Y$8</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42010320"/>
        <c:axId val="342009760"/>
      </c:scatterChart>
      <c:valAx>
        <c:axId val="342009760"/>
        <c:scaling>
          <c:orientation val="minMax"/>
          <c:max val="1"/>
          <c:min val="-1"/>
        </c:scaling>
        <c:delete val="1"/>
        <c:axPos val="l"/>
        <c:numFmt formatCode="General" sourceLinked="1"/>
        <c:majorTickMark val="out"/>
        <c:minorTickMark val="none"/>
        <c:tickLblPos val="nextTo"/>
        <c:crossAx val="342010320"/>
        <c:crossesAt val="0"/>
        <c:crossBetween val="midCat"/>
      </c:valAx>
      <c:valAx>
        <c:axId val="342010320"/>
        <c:scaling>
          <c:orientation val="minMax"/>
          <c:max val="1"/>
          <c:min val="-1"/>
        </c:scaling>
        <c:delete val="1"/>
        <c:axPos val="b"/>
        <c:numFmt formatCode="General" sourceLinked="1"/>
        <c:majorTickMark val="out"/>
        <c:minorTickMark val="none"/>
        <c:tickLblPos val="nextTo"/>
        <c:crossAx val="3420097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SIG!$X$19:$X$20</c:f>
              <c:numCache>
                <c:formatCode>General</c:formatCode>
                <c:ptCount val="1"/>
                <c:pt idx="0">
                  <c:v>-0.2789911060392295</c:v>
                </c:pt>
              </c:numCache>
            </c:numRef>
          </c:xVal>
          <c:yVal>
            <c:numRef>
              <c:f>SIG!$Y$19:$Y$20</c:f>
              <c:numCache>
                <c:formatCode>General</c:formatCode>
                <c:ptCount val="1"/>
                <c:pt idx="0">
                  <c:v>0.96029368567694295</c:v>
                </c:pt>
              </c:numCache>
            </c:numRef>
          </c:yVal>
          <c:smooth val="1"/>
        </c:ser>
        <c:dLbls>
          <c:showLegendKey val="0"/>
          <c:showVal val="0"/>
          <c:showCatName val="0"/>
          <c:showSerName val="0"/>
          <c:showPercent val="0"/>
          <c:showBubbleSize val="0"/>
        </c:dLbls>
        <c:axId val="334243920"/>
        <c:axId val="334243360"/>
      </c:scatterChart>
      <c:valAx>
        <c:axId val="334243360"/>
        <c:scaling>
          <c:orientation val="minMax"/>
          <c:max val="1"/>
          <c:min val="-1"/>
        </c:scaling>
        <c:delete val="1"/>
        <c:axPos val="l"/>
        <c:numFmt formatCode="General" sourceLinked="1"/>
        <c:majorTickMark val="out"/>
        <c:minorTickMark val="none"/>
        <c:tickLblPos val="nextTo"/>
        <c:crossAx val="334243920"/>
        <c:crossesAt val="0"/>
        <c:crossBetween val="midCat"/>
      </c:valAx>
      <c:valAx>
        <c:axId val="334243920"/>
        <c:scaling>
          <c:orientation val="minMax"/>
          <c:max val="1"/>
          <c:min val="-1"/>
        </c:scaling>
        <c:delete val="1"/>
        <c:axPos val="b"/>
        <c:numFmt formatCode="General" sourceLinked="1"/>
        <c:majorTickMark val="out"/>
        <c:minorTickMark val="none"/>
        <c:tickLblPos val="nextTo"/>
        <c:crossAx val="3342433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(7)'!$U$16:$U$17</c:f>
              <c:numCache>
                <c:formatCode>General</c:formatCode>
                <c:ptCount val="2"/>
                <c:pt idx="0">
                  <c:v>0</c:v>
                </c:pt>
                <c:pt idx="1">
                  <c:v>0.96261821790321822</c:v>
                </c:pt>
              </c:numCache>
            </c:numRef>
          </c:xVal>
          <c:yVal>
            <c:numRef>
              <c:f>'SIG (7)'!$V$16:$V$17</c:f>
              <c:numCache>
                <c:formatCode>General</c:formatCode>
                <c:ptCount val="2"/>
                <c:pt idx="0">
                  <c:v>0</c:v>
                </c:pt>
                <c:pt idx="1">
                  <c:v>0.27086189573439867</c:v>
                </c:pt>
              </c:numCache>
            </c:numRef>
          </c:yVal>
          <c:smooth val="1"/>
        </c:ser>
        <c:dLbls>
          <c:showLegendKey val="0"/>
          <c:showVal val="0"/>
          <c:showCatName val="0"/>
          <c:showSerName val="0"/>
          <c:showPercent val="0"/>
          <c:showBubbleSize val="0"/>
        </c:dLbls>
        <c:axId val="342013680"/>
        <c:axId val="342013120"/>
      </c:scatterChart>
      <c:valAx>
        <c:axId val="342013120"/>
        <c:scaling>
          <c:orientation val="minMax"/>
          <c:max val="1"/>
          <c:min val="-1"/>
        </c:scaling>
        <c:delete val="1"/>
        <c:axPos val="l"/>
        <c:numFmt formatCode="General" sourceLinked="1"/>
        <c:majorTickMark val="out"/>
        <c:minorTickMark val="none"/>
        <c:tickLblPos val="nextTo"/>
        <c:crossAx val="342013680"/>
        <c:crossesAt val="0"/>
        <c:crossBetween val="midCat"/>
      </c:valAx>
      <c:valAx>
        <c:axId val="342013680"/>
        <c:scaling>
          <c:orientation val="minMax"/>
          <c:max val="1"/>
          <c:min val="-1"/>
        </c:scaling>
        <c:delete val="1"/>
        <c:axPos val="b"/>
        <c:numFmt formatCode="General" sourceLinked="1"/>
        <c:majorTickMark val="out"/>
        <c:minorTickMark val="none"/>
        <c:tickLblPos val="nextTo"/>
        <c:crossAx val="3420131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(7)'!$W$15</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(7)'!$X$16:$X$17</c:f>
              <c:numCache>
                <c:formatCode>General</c:formatCode>
                <c:ptCount val="2"/>
                <c:pt idx="0">
                  <c:v>0</c:v>
                </c:pt>
                <c:pt idx="1">
                  <c:v>1</c:v>
                </c:pt>
              </c:numCache>
            </c:numRef>
          </c:xVal>
          <c:yVal>
            <c:numRef>
              <c:f>'SIG (7)'!$Y$16:$Y$17</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92332400"/>
        <c:axId val="292331840"/>
      </c:scatterChart>
      <c:valAx>
        <c:axId val="292331840"/>
        <c:scaling>
          <c:orientation val="minMax"/>
          <c:max val="1"/>
          <c:min val="-1"/>
        </c:scaling>
        <c:delete val="1"/>
        <c:axPos val="l"/>
        <c:numFmt formatCode="General" sourceLinked="1"/>
        <c:majorTickMark val="out"/>
        <c:minorTickMark val="none"/>
        <c:tickLblPos val="nextTo"/>
        <c:crossAx val="292332400"/>
        <c:crossesAt val="0"/>
        <c:crossBetween val="midCat"/>
      </c:valAx>
      <c:valAx>
        <c:axId val="292332400"/>
        <c:scaling>
          <c:orientation val="minMax"/>
          <c:max val="1"/>
          <c:min val="-1"/>
        </c:scaling>
        <c:delete val="1"/>
        <c:axPos val="b"/>
        <c:numFmt formatCode="General" sourceLinked="1"/>
        <c:majorTickMark val="out"/>
        <c:minorTickMark val="none"/>
        <c:tickLblPos val="nextTo"/>
        <c:crossAx val="29233184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(7)'!$Q$9:$Q$10</c:f>
              <c:numCache>
                <c:formatCode>General</c:formatCode>
                <c:ptCount val="2"/>
                <c:pt idx="0">
                  <c:v>0</c:v>
                </c:pt>
                <c:pt idx="1">
                  <c:v>0.99372789411163676</c:v>
                </c:pt>
              </c:numCache>
            </c:numRef>
          </c:xVal>
          <c:yVal>
            <c:numRef>
              <c:f>'SIG (7)'!$R$9:$R$10</c:f>
              <c:numCache>
                <c:formatCode>General</c:formatCode>
                <c:ptCount val="2"/>
                <c:pt idx="0">
                  <c:v>0</c:v>
                </c:pt>
                <c:pt idx="1">
                  <c:v>0.11182518707541529</c:v>
                </c:pt>
              </c:numCache>
            </c:numRef>
          </c:yVal>
          <c:smooth val="1"/>
        </c:ser>
        <c:dLbls>
          <c:showLegendKey val="0"/>
          <c:showVal val="0"/>
          <c:showCatName val="0"/>
          <c:showSerName val="0"/>
          <c:showPercent val="0"/>
          <c:showBubbleSize val="0"/>
        </c:dLbls>
        <c:axId val="292335760"/>
        <c:axId val="292335200"/>
      </c:scatterChart>
      <c:valAx>
        <c:axId val="292335200"/>
        <c:scaling>
          <c:orientation val="minMax"/>
          <c:max val="1"/>
          <c:min val="-1"/>
        </c:scaling>
        <c:delete val="1"/>
        <c:axPos val="l"/>
        <c:numFmt formatCode="General" sourceLinked="1"/>
        <c:majorTickMark val="out"/>
        <c:minorTickMark val="none"/>
        <c:tickLblPos val="nextTo"/>
        <c:crossAx val="292335760"/>
        <c:crossesAt val="0"/>
        <c:crossBetween val="midCat"/>
      </c:valAx>
      <c:valAx>
        <c:axId val="292335760"/>
        <c:scaling>
          <c:orientation val="minMax"/>
          <c:max val="1"/>
          <c:min val="-1"/>
        </c:scaling>
        <c:delete val="1"/>
        <c:axPos val="b"/>
        <c:numFmt formatCode="General" sourceLinked="1"/>
        <c:majorTickMark val="out"/>
        <c:minorTickMark val="none"/>
        <c:tickLblPos val="nextTo"/>
        <c:crossAx val="292335200"/>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(7)'!$U$20:$U$21</c:f>
              <c:numCache>
                <c:formatCode>General</c:formatCode>
                <c:ptCount val="2"/>
                <c:pt idx="0">
                  <c:v>0</c:v>
                </c:pt>
                <c:pt idx="1">
                  <c:v>0.96974720896513311</c:v>
                </c:pt>
              </c:numCache>
            </c:numRef>
          </c:xVal>
          <c:yVal>
            <c:numRef>
              <c:f>'SIG (7)'!$V$20:$V$21</c:f>
              <c:numCache>
                <c:formatCode>General</c:formatCode>
                <c:ptCount val="2"/>
                <c:pt idx="0">
                  <c:v>0</c:v>
                </c:pt>
                <c:pt idx="1">
                  <c:v>0.24411134898716716</c:v>
                </c:pt>
              </c:numCache>
            </c:numRef>
          </c:yVal>
          <c:smooth val="1"/>
        </c:ser>
        <c:dLbls>
          <c:showLegendKey val="0"/>
          <c:showVal val="0"/>
          <c:showCatName val="0"/>
          <c:showSerName val="0"/>
          <c:showPercent val="0"/>
          <c:showBubbleSize val="0"/>
        </c:dLbls>
        <c:axId val="292339120"/>
        <c:axId val="292338560"/>
      </c:scatterChart>
      <c:valAx>
        <c:axId val="292338560"/>
        <c:scaling>
          <c:orientation val="minMax"/>
          <c:max val="1"/>
          <c:min val="-1"/>
        </c:scaling>
        <c:delete val="1"/>
        <c:axPos val="l"/>
        <c:numFmt formatCode="General" sourceLinked="1"/>
        <c:majorTickMark val="out"/>
        <c:minorTickMark val="none"/>
        <c:tickLblPos val="nextTo"/>
        <c:crossAx val="292339120"/>
        <c:crossesAt val="0"/>
        <c:crossBetween val="midCat"/>
      </c:valAx>
      <c:valAx>
        <c:axId val="292339120"/>
        <c:scaling>
          <c:orientation val="minMax"/>
          <c:max val="1"/>
          <c:min val="-1"/>
        </c:scaling>
        <c:delete val="1"/>
        <c:axPos val="b"/>
        <c:numFmt formatCode="General" sourceLinked="1"/>
        <c:majorTickMark val="out"/>
        <c:minorTickMark val="none"/>
        <c:tickLblPos val="nextTo"/>
        <c:crossAx val="29233856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(7)'!$W$19</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(7)'!$X$20:$X$21</c:f>
              <c:numCache>
                <c:formatCode>General</c:formatCode>
                <c:ptCount val="2"/>
                <c:pt idx="0">
                  <c:v>0</c:v>
                </c:pt>
                <c:pt idx="1">
                  <c:v>0.92441166958385013</c:v>
                </c:pt>
              </c:numCache>
            </c:numRef>
          </c:xVal>
          <c:yVal>
            <c:numRef>
              <c:f>'SIG (7)'!$Y$20:$Y$21</c:f>
              <c:numCache>
                <c:formatCode>General</c:formatCode>
                <c:ptCount val="2"/>
                <c:pt idx="0">
                  <c:v>0</c:v>
                </c:pt>
                <c:pt idx="1">
                  <c:v>0.38139620493287379</c:v>
                </c:pt>
              </c:numCache>
            </c:numRef>
          </c:yVal>
          <c:smooth val="1"/>
        </c:ser>
        <c:dLbls>
          <c:showLegendKey val="0"/>
          <c:showVal val="0"/>
          <c:showCatName val="0"/>
          <c:showSerName val="0"/>
          <c:showPercent val="0"/>
          <c:showBubbleSize val="0"/>
        </c:dLbls>
        <c:axId val="292342480"/>
        <c:axId val="292341920"/>
      </c:scatterChart>
      <c:valAx>
        <c:axId val="292341920"/>
        <c:scaling>
          <c:orientation val="minMax"/>
          <c:max val="1"/>
          <c:min val="-1"/>
        </c:scaling>
        <c:delete val="1"/>
        <c:axPos val="l"/>
        <c:numFmt formatCode="General" sourceLinked="1"/>
        <c:majorTickMark val="out"/>
        <c:minorTickMark val="none"/>
        <c:tickLblPos val="nextTo"/>
        <c:crossAx val="292342480"/>
        <c:crossesAt val="0"/>
        <c:crossBetween val="midCat"/>
      </c:valAx>
      <c:valAx>
        <c:axId val="292342480"/>
        <c:scaling>
          <c:orientation val="minMax"/>
          <c:max val="1"/>
          <c:min val="-1"/>
        </c:scaling>
        <c:delete val="1"/>
        <c:axPos val="b"/>
        <c:numFmt formatCode="General" sourceLinked="1"/>
        <c:majorTickMark val="out"/>
        <c:minorTickMark val="none"/>
        <c:tickLblPos val="nextTo"/>
        <c:crossAx val="29234192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(7)'!$S$1:$S$4</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(7)'!$T$24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(7)'!$U$25:$U$26</c:f>
              <c:numCache>
                <c:formatCode>General</c:formatCode>
                <c:ptCount val="2"/>
                <c:pt idx="0">
                  <c:v>0</c:v>
                </c:pt>
                <c:pt idx="1">
                  <c:v>1</c:v>
                </c:pt>
              </c:numCache>
            </c:numRef>
          </c:xVal>
          <c:yVal>
            <c:numRef>
              <c:f>'SIG (7)'!$V$25:$V$26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92345840"/>
        <c:axId val="292345280"/>
      </c:scatterChart>
      <c:valAx>
        <c:axId val="292345280"/>
        <c:scaling>
          <c:orientation val="minMax"/>
          <c:max val="1"/>
          <c:min val="-1"/>
        </c:scaling>
        <c:delete val="1"/>
        <c:axPos val="l"/>
        <c:numFmt formatCode="General" sourceLinked="1"/>
        <c:majorTickMark val="out"/>
        <c:minorTickMark val="none"/>
        <c:tickLblPos val="nextTo"/>
        <c:crossAx val="292345840"/>
        <c:crossesAt val="0"/>
        <c:crossBetween val="midCat"/>
      </c:valAx>
      <c:valAx>
        <c:axId val="292345840"/>
        <c:scaling>
          <c:orientation val="minMax"/>
          <c:max val="1"/>
          <c:min val="-1"/>
        </c:scaling>
        <c:delete val="1"/>
        <c:axPos val="b"/>
        <c:numFmt formatCode="General" sourceLinked="1"/>
        <c:majorTickMark val="out"/>
        <c:minorTickMark val="none"/>
        <c:tickLblPos val="nextTo"/>
        <c:crossAx val="292345280"/>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(8)'!$Q$14:$Q$17</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spPr>
            <a:ln cap="sq">
              <a:solidFill>
                <a:schemeClr val="tx1"/>
              </a:solidFill>
              <a:prstDash val="solid"/>
              <a:bevel/>
              <a:headEnd type="diamond" w="lg" len="lg"/>
              <a:tailEnd type="stealth" w="lg" len="lg"/>
            </a:ln>
          </c:spPr>
          <c:marker>
            <c:symbol val="none"/>
          </c:marker>
          <c:xVal>
            <c:numRef>
              <c:f>'SIG (8)'!#REF!</c:f>
            </c:numRef>
          </c:xVal>
          <c:yVal>
            <c:numRef>
              <c:f>'SIG (8)'!#REF!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'SIG (8)'!#REF!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386332368"/>
        <c:axId val="386331808"/>
      </c:scatterChart>
      <c:valAx>
        <c:axId val="386331808"/>
        <c:scaling>
          <c:orientation val="minMax"/>
          <c:max val="1"/>
          <c:min val="-1"/>
        </c:scaling>
        <c:delete val="1"/>
        <c:axPos val="l"/>
        <c:numFmt formatCode="General" sourceLinked="1"/>
        <c:majorTickMark val="out"/>
        <c:minorTickMark val="none"/>
        <c:tickLblPos val="nextTo"/>
        <c:crossAx val="386332368"/>
        <c:crossesAt val="0"/>
        <c:crossBetween val="midCat"/>
      </c:valAx>
      <c:valAx>
        <c:axId val="386332368"/>
        <c:scaling>
          <c:orientation val="minMax"/>
          <c:max val="1"/>
          <c:min val="-1"/>
        </c:scaling>
        <c:delete val="1"/>
        <c:axPos val="b"/>
        <c:numFmt formatCode="General" sourceLinked="1"/>
        <c:majorTickMark val="out"/>
        <c:minorTickMark val="none"/>
        <c:tickLblPos val="nextTo"/>
        <c:crossAx val="38633180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(8)'!$U$9:$U$10</c:f>
              <c:numCache>
                <c:formatCode>General</c:formatCode>
                <c:ptCount val="2"/>
                <c:pt idx="0">
                  <c:v>0</c:v>
                </c:pt>
                <c:pt idx="1">
                  <c:v>0.99962936442098871</c:v>
                </c:pt>
              </c:numCache>
            </c:numRef>
          </c:xVal>
          <c:yVal>
            <c:numRef>
              <c:f>'SIG (8)'!$V$9:$V$10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386335728"/>
        <c:axId val="386335168"/>
      </c:scatterChart>
      <c:valAx>
        <c:axId val="386335168"/>
        <c:scaling>
          <c:orientation val="minMax"/>
          <c:max val="1"/>
          <c:min val="-1"/>
        </c:scaling>
        <c:delete val="1"/>
        <c:axPos val="l"/>
        <c:numFmt formatCode="General" sourceLinked="1"/>
        <c:majorTickMark val="out"/>
        <c:minorTickMark val="none"/>
        <c:tickLblPos val="nextTo"/>
        <c:crossAx val="386335728"/>
        <c:crossesAt val="0"/>
        <c:crossBetween val="midCat"/>
      </c:valAx>
      <c:valAx>
        <c:axId val="386335728"/>
        <c:scaling>
          <c:orientation val="minMax"/>
          <c:max val="1"/>
          <c:min val="-1"/>
        </c:scaling>
        <c:delete val="1"/>
        <c:axPos val="b"/>
        <c:numFmt formatCode="General" sourceLinked="1"/>
        <c:majorTickMark val="out"/>
        <c:minorTickMark val="none"/>
        <c:tickLblPos val="nextTo"/>
        <c:crossAx val="38633516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 (8)'!$Q$9:$Q$10</c:f>
              <c:numCache>
                <c:formatCode>General</c:formatCode>
                <c:ptCount val="2"/>
                <c:pt idx="0">
                  <c:v>0</c:v>
                </c:pt>
                <c:pt idx="1">
                  <c:v>0.99962936442098871</c:v>
                </c:pt>
              </c:numCache>
            </c:numRef>
          </c:xVal>
          <c:yVal>
            <c:numRef>
              <c:f>'SIG (8)'!$R$9:$R$10</c:f>
              <c:numCache>
                <c:formatCode>General</c:formatCode>
                <c:ptCount val="2"/>
                <c:pt idx="0">
                  <c:v>0</c:v>
                </c:pt>
                <c:pt idx="1">
                  <c:v>2.7223772466175186E-2</c:v>
                </c:pt>
              </c:numCache>
            </c:numRef>
          </c:yVal>
          <c:smooth val="1"/>
        </c:ser>
        <c:dLbls>
          <c:showLegendKey val="0"/>
          <c:showVal val="0"/>
          <c:showCatName val="0"/>
          <c:showSerName val="0"/>
          <c:showPercent val="0"/>
          <c:showBubbleSize val="0"/>
        </c:dLbls>
        <c:axId val="386339088"/>
        <c:axId val="386338528"/>
      </c:scatterChart>
      <c:valAx>
        <c:axId val="386338528"/>
        <c:scaling>
          <c:orientation val="minMax"/>
          <c:max val="1"/>
          <c:min val="-1"/>
        </c:scaling>
        <c:delete val="1"/>
        <c:axPos val="l"/>
        <c:numFmt formatCode="General" sourceLinked="1"/>
        <c:majorTickMark val="out"/>
        <c:minorTickMark val="none"/>
        <c:tickLblPos val="nextTo"/>
        <c:crossAx val="386339088"/>
        <c:crossesAt val="0"/>
        <c:crossBetween val="midCat"/>
      </c:valAx>
      <c:valAx>
        <c:axId val="386339088"/>
        <c:scaling>
          <c:orientation val="minMax"/>
          <c:max val="1"/>
          <c:min val="-1"/>
        </c:scaling>
        <c:delete val="1"/>
        <c:axPos val="b"/>
        <c:numFmt formatCode="General" sourceLinked="1"/>
        <c:majorTickMark val="out"/>
        <c:minorTickMark val="none"/>
        <c:tickLblPos val="nextTo"/>
        <c:crossAx val="386338528"/>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(8)'!$T$4</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 (8)'!$U$5:$U$6</c:f>
              <c:numCache>
                <c:formatCode>General</c:formatCode>
                <c:ptCount val="2"/>
                <c:pt idx="0">
                  <c:v>0</c:v>
                </c:pt>
                <c:pt idx="1">
                  <c:v>0.99981153126819944</c:v>
                </c:pt>
              </c:numCache>
            </c:numRef>
          </c:xVal>
          <c:yVal>
            <c:numRef>
              <c:f>'SIG (8)'!$V$5:$V$6</c:f>
              <c:numCache>
                <c:formatCode>General</c:formatCode>
                <c:ptCount val="2"/>
                <c:pt idx="0">
                  <c:v>0</c:v>
                </c:pt>
                <c:pt idx="1">
                  <c:v>1.941396258207603E-2</c:v>
                </c:pt>
              </c:numCache>
            </c:numRef>
          </c:yVal>
          <c:smooth val="1"/>
        </c:ser>
        <c:dLbls>
          <c:showLegendKey val="0"/>
          <c:showVal val="0"/>
          <c:showCatName val="0"/>
          <c:showSerName val="0"/>
          <c:showPercent val="0"/>
          <c:showBubbleSize val="0"/>
        </c:dLbls>
        <c:axId val="386342448"/>
        <c:axId val="386341888"/>
      </c:scatterChart>
      <c:valAx>
        <c:axId val="386341888"/>
        <c:scaling>
          <c:orientation val="minMax"/>
          <c:max val="1"/>
          <c:min val="-1"/>
        </c:scaling>
        <c:delete val="1"/>
        <c:axPos val="l"/>
        <c:numFmt formatCode="General" sourceLinked="1"/>
        <c:majorTickMark val="out"/>
        <c:minorTickMark val="none"/>
        <c:tickLblPos val="nextTo"/>
        <c:crossAx val="386342448"/>
        <c:crossesAt val="0"/>
        <c:crossBetween val="midCat"/>
      </c:valAx>
      <c:valAx>
        <c:axId val="386342448"/>
        <c:scaling>
          <c:orientation val="minMax"/>
          <c:max val="1"/>
          <c:min val="-1"/>
        </c:scaling>
        <c:delete val="1"/>
        <c:axPos val="b"/>
        <c:numFmt formatCode="General" sourceLinked="1"/>
        <c:majorTickMark val="out"/>
        <c:minorTickMark val="none"/>
        <c:tickLblPos val="nextTo"/>
        <c:crossAx val="3863418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SIG!$X$30:$X$31</c:f>
              <c:numCache>
                <c:formatCode>General</c:formatCode>
                <c:ptCount val="1"/>
                <c:pt idx="0">
                  <c:v>0</c:v>
                </c:pt>
              </c:numCache>
            </c:numRef>
          </c:xVal>
          <c:yVal>
            <c:numRef>
              <c:f>SIG!$Y$30:$Y$31</c:f>
              <c:numCache>
                <c:formatCode>General</c:formatCode>
                <c:ptCount val="1"/>
                <c:pt idx="0">
                  <c:v>0</c:v>
                </c:pt>
              </c:numCache>
            </c:numRef>
          </c:yVal>
          <c:smooth val="1"/>
        </c:ser>
        <c:dLbls>
          <c:showLegendKey val="0"/>
          <c:showVal val="0"/>
          <c:showCatName val="0"/>
          <c:showSerName val="0"/>
          <c:showPercent val="0"/>
          <c:showBubbleSize val="0"/>
        </c:dLbls>
        <c:axId val="388462288"/>
        <c:axId val="388461728"/>
      </c:scatterChart>
      <c:valAx>
        <c:axId val="388461728"/>
        <c:scaling>
          <c:orientation val="minMax"/>
          <c:max val="1"/>
          <c:min val="-1"/>
        </c:scaling>
        <c:delete val="1"/>
        <c:axPos val="l"/>
        <c:numFmt formatCode="General" sourceLinked="1"/>
        <c:majorTickMark val="out"/>
        <c:minorTickMark val="none"/>
        <c:tickLblPos val="nextTo"/>
        <c:crossAx val="388462288"/>
        <c:crossesAt val="0"/>
        <c:crossBetween val="midCat"/>
      </c:valAx>
      <c:valAx>
        <c:axId val="388462288"/>
        <c:scaling>
          <c:orientation val="minMax"/>
          <c:max val="1"/>
          <c:min val="-1"/>
        </c:scaling>
        <c:delete val="1"/>
        <c:axPos val="b"/>
        <c:numFmt formatCode="General" sourceLinked="1"/>
        <c:majorTickMark val="out"/>
        <c:minorTickMark val="none"/>
        <c:tickLblPos val="nextTo"/>
        <c:crossAx val="3884617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Aplicación!$X$9:$X$10</c:f>
              <c:numCache>
                <c:formatCode>General</c:formatCode>
                <c:ptCount val="2"/>
                <c:pt idx="0">
                  <c:v>0</c:v>
                </c:pt>
                <c:pt idx="1">
                  <c:v>1</c:v>
                </c:pt>
              </c:numCache>
            </c:numRef>
          </c:xVal>
          <c:yVal>
            <c:numRef>
              <c:f>Aplicación!$Y$9:$Y$10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386345808"/>
        <c:axId val="386345248"/>
      </c:scatterChart>
      <c:valAx>
        <c:axId val="386345248"/>
        <c:scaling>
          <c:orientation val="minMax"/>
          <c:max val="1"/>
          <c:min val="-1"/>
        </c:scaling>
        <c:delete val="1"/>
        <c:axPos val="l"/>
        <c:numFmt formatCode="General" sourceLinked="1"/>
        <c:majorTickMark val="out"/>
        <c:minorTickMark val="none"/>
        <c:tickLblPos val="nextTo"/>
        <c:crossAx val="386345808"/>
        <c:crossesAt val="0"/>
        <c:crossBetween val="midCat"/>
      </c:valAx>
      <c:valAx>
        <c:axId val="386345808"/>
        <c:scaling>
          <c:orientation val="minMax"/>
          <c:max val="1"/>
          <c:min val="-1"/>
        </c:scaling>
        <c:delete val="1"/>
        <c:axPos val="b"/>
        <c:numFmt formatCode="General" sourceLinked="1"/>
        <c:majorTickMark val="out"/>
        <c:minorTickMark val="none"/>
        <c:tickLblPos val="nextTo"/>
        <c:crossAx val="38634524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Aplicación!$T$9:$T$10</c:f>
              <c:numCache>
                <c:formatCode>General</c:formatCode>
                <c:ptCount val="2"/>
                <c:pt idx="0">
                  <c:v>0</c:v>
                </c:pt>
                <c:pt idx="1">
                  <c:v>0.93857619430062167</c:v>
                </c:pt>
              </c:numCache>
            </c:numRef>
          </c:xVal>
          <c:yVal>
            <c:numRef>
              <c:f>Aplicación!$U$9:$U$10</c:f>
              <c:numCache>
                <c:formatCode>General</c:formatCode>
                <c:ptCount val="2"/>
                <c:pt idx="0">
                  <c:v>0</c:v>
                </c:pt>
                <c:pt idx="1">
                  <c:v>0.34507206130337709</c:v>
                </c:pt>
              </c:numCache>
            </c:numRef>
          </c:yVal>
          <c:smooth val="1"/>
        </c:ser>
        <c:dLbls>
          <c:showLegendKey val="0"/>
          <c:showVal val="0"/>
          <c:showCatName val="0"/>
          <c:showSerName val="0"/>
          <c:showPercent val="0"/>
          <c:showBubbleSize val="0"/>
        </c:dLbls>
        <c:axId val="280473024"/>
        <c:axId val="280472464"/>
      </c:scatterChart>
      <c:valAx>
        <c:axId val="280472464"/>
        <c:scaling>
          <c:orientation val="minMax"/>
          <c:max val="1"/>
          <c:min val="-1"/>
        </c:scaling>
        <c:delete val="1"/>
        <c:axPos val="l"/>
        <c:numFmt formatCode="General" sourceLinked="1"/>
        <c:majorTickMark val="out"/>
        <c:minorTickMark val="none"/>
        <c:tickLblPos val="nextTo"/>
        <c:crossAx val="280473024"/>
        <c:crossesAt val="0"/>
        <c:crossBetween val="midCat"/>
      </c:valAx>
      <c:valAx>
        <c:axId val="280473024"/>
        <c:scaling>
          <c:orientation val="minMax"/>
          <c:max val="1"/>
          <c:min val="-1"/>
        </c:scaling>
        <c:delete val="1"/>
        <c:axPos val="b"/>
        <c:numFmt formatCode="General" sourceLinked="1"/>
        <c:majorTickMark val="out"/>
        <c:minorTickMark val="none"/>
        <c:tickLblPos val="nextTo"/>
        <c:crossAx val="28047246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Aplicación!$X$5:$X$6</c:f>
              <c:numCache>
                <c:formatCode>General</c:formatCode>
                <c:ptCount val="2"/>
                <c:pt idx="0">
                  <c:v>0</c:v>
                </c:pt>
                <c:pt idx="1">
                  <c:v>1</c:v>
                </c:pt>
              </c:numCache>
            </c:numRef>
          </c:xVal>
          <c:yVal>
            <c:numRef>
              <c:f>Aplicación!$Y$5:$Y$6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476384"/>
        <c:axId val="280475824"/>
      </c:scatterChart>
      <c:valAx>
        <c:axId val="280475824"/>
        <c:scaling>
          <c:orientation val="minMax"/>
          <c:max val="1"/>
          <c:min val="-1"/>
        </c:scaling>
        <c:delete val="1"/>
        <c:axPos val="l"/>
        <c:numFmt formatCode="General" sourceLinked="1"/>
        <c:majorTickMark val="out"/>
        <c:minorTickMark val="none"/>
        <c:tickLblPos val="nextTo"/>
        <c:crossAx val="280476384"/>
        <c:crossesAt val="0"/>
        <c:crossBetween val="midCat"/>
      </c:valAx>
      <c:valAx>
        <c:axId val="280476384"/>
        <c:scaling>
          <c:orientation val="minMax"/>
          <c:max val="1"/>
          <c:min val="-1"/>
        </c:scaling>
        <c:delete val="1"/>
        <c:axPos val="b"/>
        <c:numFmt formatCode="General" sourceLinked="1"/>
        <c:majorTickMark val="out"/>
        <c:minorTickMark val="none"/>
        <c:tickLblPos val="nextTo"/>
        <c:crossAx val="28047582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Aplicación!$AA$5:$AA$6</c:f>
              <c:numCache>
                <c:formatCode>General</c:formatCode>
                <c:ptCount val="2"/>
                <c:pt idx="0">
                  <c:v>0</c:v>
                </c:pt>
                <c:pt idx="1">
                  <c:v>0.98501184740108694</c:v>
                </c:pt>
              </c:numCache>
            </c:numRef>
          </c:xVal>
          <c:yVal>
            <c:numRef>
              <c:f>Aplicación!$AB$5:$AB$6</c:f>
              <c:numCache>
                <c:formatCode>General</c:formatCode>
                <c:ptCount val="2"/>
                <c:pt idx="0">
                  <c:v>0</c:v>
                </c:pt>
                <c:pt idx="1">
                  <c:v>0.17248669652903012</c:v>
                </c:pt>
              </c:numCache>
            </c:numRef>
          </c:yVal>
          <c:smooth val="1"/>
        </c:ser>
        <c:dLbls>
          <c:showLegendKey val="0"/>
          <c:showVal val="0"/>
          <c:showCatName val="0"/>
          <c:showSerName val="0"/>
          <c:showPercent val="0"/>
          <c:showBubbleSize val="0"/>
        </c:dLbls>
        <c:axId val="280479744"/>
        <c:axId val="280479184"/>
      </c:scatterChart>
      <c:valAx>
        <c:axId val="280479184"/>
        <c:scaling>
          <c:orientation val="minMax"/>
          <c:max val="1"/>
          <c:min val="-1"/>
        </c:scaling>
        <c:delete val="1"/>
        <c:axPos val="l"/>
        <c:numFmt formatCode="General" sourceLinked="1"/>
        <c:majorTickMark val="out"/>
        <c:minorTickMark val="none"/>
        <c:tickLblPos val="nextTo"/>
        <c:crossAx val="280479744"/>
        <c:crossesAt val="0"/>
        <c:crossBetween val="midCat"/>
      </c:valAx>
      <c:valAx>
        <c:axId val="280479744"/>
        <c:scaling>
          <c:orientation val="minMax"/>
          <c:max val="1"/>
          <c:min val="-1"/>
        </c:scaling>
        <c:delete val="1"/>
        <c:axPos val="b"/>
        <c:numFmt formatCode="General" sourceLinked="1"/>
        <c:majorTickMark val="out"/>
        <c:minorTickMark val="none"/>
        <c:tickLblPos val="nextTo"/>
        <c:crossAx val="28047918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Humana'!$X$9:$X$10</c:f>
              <c:numCache>
                <c:formatCode>General</c:formatCode>
                <c:ptCount val="2"/>
                <c:pt idx="0">
                  <c:v>0</c:v>
                </c:pt>
                <c:pt idx="1">
                  <c:v>1</c:v>
                </c:pt>
              </c:numCache>
            </c:numRef>
          </c:xVal>
          <c:yVal>
            <c:numRef>
              <c:f>'G Humana'!$Y$9:$Y$10</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483104"/>
        <c:axId val="280482544"/>
      </c:scatterChart>
      <c:valAx>
        <c:axId val="280482544"/>
        <c:scaling>
          <c:orientation val="minMax"/>
          <c:max val="1"/>
          <c:min val="-1"/>
        </c:scaling>
        <c:delete val="1"/>
        <c:axPos val="l"/>
        <c:numFmt formatCode="General" sourceLinked="1"/>
        <c:majorTickMark val="out"/>
        <c:minorTickMark val="none"/>
        <c:tickLblPos val="nextTo"/>
        <c:crossAx val="280483104"/>
        <c:crossesAt val="0"/>
        <c:crossBetween val="midCat"/>
      </c:valAx>
      <c:valAx>
        <c:axId val="280483104"/>
        <c:scaling>
          <c:orientation val="minMax"/>
          <c:max val="1"/>
          <c:min val="-1"/>
        </c:scaling>
        <c:delete val="1"/>
        <c:axPos val="b"/>
        <c:numFmt formatCode="General" sourceLinked="1"/>
        <c:majorTickMark val="out"/>
        <c:minorTickMark val="none"/>
        <c:tickLblPos val="nextTo"/>
        <c:crossAx val="280482544"/>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chemeClr val="tx1"/>
              </a:solidFill>
              <a:prstDash val="solid"/>
              <a:bevel/>
              <a:headEnd type="diamond" w="lg" len="lg"/>
              <a:tailEnd type="stealth" w="lg" len="lg"/>
            </a:ln>
          </c:spPr>
          <c:marker>
            <c:symbol val="none"/>
          </c:marker>
          <c:xVal>
            <c:numRef>
              <c:f>'G Humana'!$T$9:$T$10</c:f>
              <c:numCache>
                <c:formatCode>General</c:formatCode>
                <c:ptCount val="2"/>
                <c:pt idx="0">
                  <c:v>0</c:v>
                </c:pt>
                <c:pt idx="1">
                  <c:v>0.96261821790321822</c:v>
                </c:pt>
              </c:numCache>
            </c:numRef>
          </c:xVal>
          <c:yVal>
            <c:numRef>
              <c:f>'G Humana'!$U$9:$U$10</c:f>
              <c:numCache>
                <c:formatCode>General</c:formatCode>
                <c:ptCount val="2"/>
                <c:pt idx="0">
                  <c:v>0</c:v>
                </c:pt>
                <c:pt idx="1">
                  <c:v>0.27086189573439867</c:v>
                </c:pt>
              </c:numCache>
            </c:numRef>
          </c:yVal>
          <c:smooth val="1"/>
        </c:ser>
        <c:dLbls>
          <c:showLegendKey val="0"/>
          <c:showVal val="0"/>
          <c:showCatName val="0"/>
          <c:showSerName val="0"/>
          <c:showPercent val="0"/>
          <c:showBubbleSize val="0"/>
        </c:dLbls>
        <c:axId val="280486464"/>
        <c:axId val="280485904"/>
      </c:scatterChart>
      <c:valAx>
        <c:axId val="280485904"/>
        <c:scaling>
          <c:orientation val="minMax"/>
          <c:max val="1"/>
          <c:min val="-1"/>
        </c:scaling>
        <c:delete val="1"/>
        <c:axPos val="l"/>
        <c:numFmt formatCode="General" sourceLinked="1"/>
        <c:majorTickMark val="out"/>
        <c:minorTickMark val="none"/>
        <c:tickLblPos val="nextTo"/>
        <c:crossAx val="280486464"/>
        <c:crossesAt val="0"/>
        <c:crossBetween val="midCat"/>
      </c:valAx>
      <c:valAx>
        <c:axId val="280486464"/>
        <c:scaling>
          <c:orientation val="minMax"/>
          <c:max val="1"/>
          <c:min val="-1"/>
        </c:scaling>
        <c:delete val="1"/>
        <c:axPos val="b"/>
        <c:numFmt formatCode="General" sourceLinked="1"/>
        <c:majorTickMark val="out"/>
        <c:minorTickMark val="none"/>
        <c:tickLblPos val="nextTo"/>
        <c:crossAx val="280485904"/>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Humana'!$X$5:$X$6</c:f>
              <c:numCache>
                <c:formatCode>General</c:formatCode>
                <c:ptCount val="2"/>
                <c:pt idx="0">
                  <c:v>0</c:v>
                </c:pt>
                <c:pt idx="1">
                  <c:v>1</c:v>
                </c:pt>
              </c:numCache>
            </c:numRef>
          </c:xVal>
          <c:yVal>
            <c:numRef>
              <c:f>'G Humana'!$Y$5:$Y$6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038688"/>
        <c:axId val="280038128"/>
      </c:scatterChart>
      <c:valAx>
        <c:axId val="280038128"/>
        <c:scaling>
          <c:orientation val="minMax"/>
          <c:max val="1"/>
          <c:min val="-1"/>
        </c:scaling>
        <c:delete val="1"/>
        <c:axPos val="l"/>
        <c:numFmt formatCode="General" sourceLinked="1"/>
        <c:majorTickMark val="out"/>
        <c:minorTickMark val="none"/>
        <c:tickLblPos val="nextTo"/>
        <c:crossAx val="280038688"/>
        <c:crossesAt val="0"/>
        <c:crossBetween val="midCat"/>
      </c:valAx>
      <c:valAx>
        <c:axId val="280038688"/>
        <c:scaling>
          <c:orientation val="minMax"/>
          <c:max val="1"/>
          <c:min val="-1"/>
        </c:scaling>
        <c:delete val="1"/>
        <c:axPos val="b"/>
        <c:numFmt formatCode="General" sourceLinked="1"/>
        <c:majorTickMark val="out"/>
        <c:minorTickMark val="none"/>
        <c:tickLblPos val="nextTo"/>
        <c:crossAx val="28003812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 (2)'!$P$3:$P$6</c:f>
              <c:numCache>
                <c:formatCode>0%</c:formatCode>
                <c:ptCount val="4"/>
                <c:pt idx="0">
                  <c:v>0.75</c:v>
                </c:pt>
                <c:pt idx="1">
                  <c:v>0.2</c:v>
                </c:pt>
                <c:pt idx="2">
                  <c:v>0.05</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 (2)'!$P$8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'G Humana'!$AA$5:$AA$6</c:f>
              <c:numCache>
                <c:formatCode>General</c:formatCode>
                <c:ptCount val="2"/>
                <c:pt idx="0">
                  <c:v>0</c:v>
                </c:pt>
                <c:pt idx="1">
                  <c:v>1</c:v>
                </c:pt>
              </c:numCache>
            </c:numRef>
          </c:xVal>
          <c:yVal>
            <c:numRef>
              <c:f>'G Humana'!$AB$5:$AB$6</c:f>
              <c:numCache>
                <c:formatCode>General</c:formatCode>
                <c:ptCount val="2"/>
                <c:pt idx="0">
                  <c:v>0</c:v>
                </c:pt>
                <c:pt idx="1">
                  <c:v>1.22514845490862E-16</c:v>
                </c:pt>
              </c:numCache>
            </c:numRef>
          </c:yVal>
          <c:smooth val="1"/>
        </c:ser>
        <c:dLbls>
          <c:showLegendKey val="0"/>
          <c:showVal val="0"/>
          <c:showCatName val="0"/>
          <c:showSerName val="0"/>
          <c:showPercent val="0"/>
          <c:showBubbleSize val="0"/>
        </c:dLbls>
        <c:axId val="280042048"/>
        <c:axId val="280041488"/>
      </c:scatterChart>
      <c:valAx>
        <c:axId val="280041488"/>
        <c:scaling>
          <c:orientation val="minMax"/>
          <c:max val="1"/>
          <c:min val="-1"/>
        </c:scaling>
        <c:delete val="1"/>
        <c:axPos val="l"/>
        <c:numFmt formatCode="General" sourceLinked="1"/>
        <c:majorTickMark val="out"/>
        <c:minorTickMark val="none"/>
        <c:tickLblPos val="nextTo"/>
        <c:crossAx val="280042048"/>
        <c:crossesAt val="0"/>
        <c:crossBetween val="midCat"/>
      </c:valAx>
      <c:valAx>
        <c:axId val="280042048"/>
        <c:scaling>
          <c:orientation val="minMax"/>
          <c:max val="1"/>
          <c:min val="-1"/>
        </c:scaling>
        <c:delete val="1"/>
        <c:axPos val="b"/>
        <c:numFmt formatCode="General" sourceLinked="1"/>
        <c:majorTickMark val="out"/>
        <c:minorTickMark val="none"/>
        <c:tickLblPos val="nextTo"/>
        <c:crossAx val="2800414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SIG!$U$30:$U$31</c:f>
              <c:numCache>
                <c:formatCode>General</c:formatCode>
                <c:ptCount val="1"/>
                <c:pt idx="0">
                  <c:v>0</c:v>
                </c:pt>
              </c:numCache>
            </c:numRef>
          </c:xVal>
          <c:yVal>
            <c:numRef>
              <c:f>SIG!$V$30:$V$31</c:f>
              <c:numCache>
                <c:formatCode>General</c:formatCode>
                <c:ptCount val="1"/>
                <c:pt idx="0">
                  <c:v>0</c:v>
                </c:pt>
              </c:numCache>
            </c:numRef>
          </c:yVal>
          <c:smooth val="1"/>
        </c:ser>
        <c:dLbls>
          <c:showLegendKey val="0"/>
          <c:showVal val="0"/>
          <c:showCatName val="0"/>
          <c:showSerName val="0"/>
          <c:showPercent val="0"/>
          <c:showBubbleSize val="0"/>
        </c:dLbls>
        <c:axId val="388465648"/>
        <c:axId val="388465088"/>
      </c:scatterChart>
      <c:valAx>
        <c:axId val="388465088"/>
        <c:scaling>
          <c:orientation val="minMax"/>
          <c:max val="1"/>
          <c:min val="-1"/>
        </c:scaling>
        <c:delete val="1"/>
        <c:axPos val="l"/>
        <c:numFmt formatCode="General" sourceLinked="1"/>
        <c:majorTickMark val="out"/>
        <c:minorTickMark val="none"/>
        <c:tickLblPos val="nextTo"/>
        <c:crossAx val="388465648"/>
        <c:crossesAt val="0"/>
        <c:crossBetween val="midCat"/>
      </c:valAx>
      <c:valAx>
        <c:axId val="388465648"/>
        <c:scaling>
          <c:orientation val="minMax"/>
          <c:max val="1"/>
          <c:min val="-1"/>
        </c:scaling>
        <c:delete val="1"/>
        <c:axPos val="b"/>
        <c:numFmt formatCode="General" sourceLinked="1"/>
        <c:majorTickMark val="out"/>
        <c:minorTickMark val="none"/>
        <c:tickLblPos val="nextTo"/>
        <c:crossAx val="388465088"/>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229658792650921E-2"/>
          <c:y val="1.1574058708092163E-2"/>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chemeClr val="tx1"/>
              </a:solidFill>
              <a:prstDash val="solid"/>
              <a:bevel/>
              <a:headEnd type="diamond" w="lg" len="lg"/>
              <a:tailEnd type="stealth" w="lg" len="lg"/>
            </a:ln>
          </c:spPr>
          <c:marker>
            <c:symbol val="none"/>
          </c:marker>
          <c:xVal>
            <c:numRef>
              <c:f>SIG!$Q$23:$Q$24</c:f>
              <c:numCache>
                <c:formatCode>General</c:formatCode>
                <c:ptCount val="2"/>
                <c:pt idx="0">
                  <c:v>0</c:v>
                </c:pt>
                <c:pt idx="1">
                  <c:v>0.96345031642998114</c:v>
                </c:pt>
              </c:numCache>
            </c:numRef>
          </c:xVal>
          <c:yVal>
            <c:numRef>
              <c:f>SIG!$R$23:$R$24</c:f>
              <c:numCache>
                <c:formatCode>General</c:formatCode>
                <c:ptCount val="2"/>
                <c:pt idx="0">
                  <c:v>0</c:v>
                </c:pt>
                <c:pt idx="1">
                  <c:v>0.26788708026138419</c:v>
                </c:pt>
              </c:numCache>
            </c:numRef>
          </c:yVal>
          <c:smooth val="1"/>
        </c:ser>
        <c:dLbls>
          <c:showLegendKey val="0"/>
          <c:showVal val="0"/>
          <c:showCatName val="0"/>
          <c:showSerName val="0"/>
          <c:showPercent val="0"/>
          <c:showBubbleSize val="0"/>
        </c:dLbls>
        <c:axId val="341615216"/>
        <c:axId val="341614656"/>
      </c:scatterChart>
      <c:valAx>
        <c:axId val="341614656"/>
        <c:scaling>
          <c:orientation val="minMax"/>
          <c:max val="1"/>
          <c:min val="-1"/>
        </c:scaling>
        <c:delete val="1"/>
        <c:axPos val="l"/>
        <c:numFmt formatCode="General" sourceLinked="1"/>
        <c:majorTickMark val="out"/>
        <c:minorTickMark val="none"/>
        <c:tickLblPos val="nextTo"/>
        <c:crossAx val="341615216"/>
        <c:crossesAt val="0"/>
        <c:crossBetween val="midCat"/>
      </c:valAx>
      <c:valAx>
        <c:axId val="341615216"/>
        <c:scaling>
          <c:orientation val="minMax"/>
          <c:max val="1"/>
          <c:min val="-1"/>
        </c:scaling>
        <c:delete val="1"/>
        <c:axPos val="b"/>
        <c:numFmt formatCode="General" sourceLinked="1"/>
        <c:majorTickMark val="out"/>
        <c:minorTickMark val="none"/>
        <c:tickLblPos val="nextTo"/>
        <c:crossAx val="341614656"/>
        <c:crossesAt val="0"/>
        <c:crossBetween val="midCat"/>
      </c:valAx>
    </c:plotArea>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1084310663699"/>
          <c:y val="2.0502452570268152E-3"/>
          <c:w val="0.80286945263917486"/>
          <c:h val="0.98842592592592593"/>
        </c:manualLayout>
      </c:layout>
      <c:doughnutChart>
        <c:varyColors val="1"/>
        <c:ser>
          <c:idx val="0"/>
          <c:order val="0"/>
          <c:dPt>
            <c:idx val="0"/>
            <c:bubble3D val="0"/>
            <c:spPr>
              <a:solidFill>
                <a:srgbClr val="FF0000"/>
              </a:solidFill>
              <a:scene3d>
                <a:camera prst="orthographicFront"/>
                <a:lightRig rig="threePt" dir="t"/>
              </a:scene3d>
              <a:sp3d prstMaterial="metal">
                <a:bevelT/>
                <a:bevelB/>
              </a:sp3d>
            </c:spPr>
          </c:dPt>
          <c:dPt>
            <c:idx val="1"/>
            <c:bubble3D val="0"/>
            <c:spPr>
              <a:solidFill>
                <a:srgbClr val="FFFF00"/>
              </a:solidFill>
              <a:scene3d>
                <a:camera prst="orthographicFront"/>
                <a:lightRig rig="threePt" dir="t"/>
              </a:scene3d>
              <a:sp3d prstMaterial="metal">
                <a:bevelT/>
              </a:sp3d>
            </c:spPr>
          </c:dPt>
          <c:dPt>
            <c:idx val="2"/>
            <c:bubble3D val="0"/>
            <c:spPr>
              <a:solidFill>
                <a:srgbClr val="00B050"/>
              </a:solidFill>
              <a:scene3d>
                <a:camera prst="orthographicFront"/>
                <a:lightRig rig="threePt" dir="t"/>
              </a:scene3d>
              <a:sp3d prstMaterial="metal">
                <a:bevelT/>
                <a:bevelB/>
              </a:sp3d>
            </c:spPr>
          </c:dPt>
          <c:dPt>
            <c:idx val="3"/>
            <c:bubble3D val="0"/>
            <c:spPr>
              <a:noFill/>
            </c:spPr>
          </c:dPt>
          <c:val>
            <c:numRef>
              <c:f>SIG!$P$3:$P$6</c:f>
              <c:numCache>
                <c:formatCode>0%</c:formatCode>
                <c:ptCount val="4"/>
                <c:pt idx="0">
                  <c:v>0.75</c:v>
                </c:pt>
                <c:pt idx="1">
                  <c:v>0.15</c:v>
                </c:pt>
                <c:pt idx="2">
                  <c:v>0.1</c:v>
                </c:pt>
                <c:pt idx="3">
                  <c:v>1</c:v>
                </c:pt>
              </c:numCache>
            </c:numRef>
          </c:val>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SIG!$P$8</c:f>
              <c:strCache>
                <c:ptCount val="1"/>
                <c:pt idx="0">
                  <c:v>Puntos </c:v>
                </c:pt>
              </c:strCache>
            </c:strRef>
          </c:tx>
          <c:spPr>
            <a:ln cap="sq">
              <a:solidFill>
                <a:sysClr val="windowText" lastClr="000000"/>
              </a:solidFill>
              <a:prstDash val="solid"/>
              <a:bevel/>
              <a:headEnd type="diamond" w="lg" len="lg"/>
              <a:tailEnd type="stealth" w="lg" len="lg"/>
            </a:ln>
          </c:spPr>
          <c:marker>
            <c:symbol val="none"/>
          </c:marker>
          <c:xVal>
            <c:numRef>
              <c:f>SIG!$U$42:$U$43</c:f>
              <c:numCache>
                <c:formatCode>General</c:formatCode>
                <c:ptCount val="1"/>
                <c:pt idx="0">
                  <c:v>1</c:v>
                </c:pt>
              </c:numCache>
            </c:numRef>
          </c:xVal>
          <c:yVal>
            <c:numRef>
              <c:f>SIG!$V$42:$V$43</c:f>
              <c:numCache>
                <c:formatCode>General</c:formatCode>
                <c:ptCount val="1"/>
                <c:pt idx="0">
                  <c:v>1.22514845490862E-16</c:v>
                </c:pt>
              </c:numCache>
            </c:numRef>
          </c:yVal>
          <c:smooth val="1"/>
        </c:ser>
        <c:dLbls>
          <c:showLegendKey val="0"/>
          <c:showVal val="0"/>
          <c:showCatName val="0"/>
          <c:showSerName val="0"/>
          <c:showPercent val="0"/>
          <c:showBubbleSize val="0"/>
        </c:dLbls>
        <c:axId val="341618576"/>
        <c:axId val="341618016"/>
      </c:scatterChart>
      <c:valAx>
        <c:axId val="341618016"/>
        <c:scaling>
          <c:orientation val="minMax"/>
          <c:max val="1"/>
          <c:min val="-1"/>
        </c:scaling>
        <c:delete val="1"/>
        <c:axPos val="l"/>
        <c:numFmt formatCode="General" sourceLinked="1"/>
        <c:majorTickMark val="out"/>
        <c:minorTickMark val="none"/>
        <c:tickLblPos val="nextTo"/>
        <c:crossAx val="341618576"/>
        <c:crossesAt val="0"/>
        <c:crossBetween val="midCat"/>
      </c:valAx>
      <c:valAx>
        <c:axId val="341618576"/>
        <c:scaling>
          <c:orientation val="minMax"/>
          <c:max val="1"/>
          <c:min val="-1"/>
        </c:scaling>
        <c:delete val="1"/>
        <c:axPos val="b"/>
        <c:numFmt formatCode="General" sourceLinked="1"/>
        <c:majorTickMark val="out"/>
        <c:minorTickMark val="none"/>
        <c:tickLblPos val="nextTo"/>
        <c:crossAx val="341618016"/>
        <c:crossesAt val="0"/>
        <c:crossBetween val="midCat"/>
      </c:valAx>
      <c:spPr>
        <a:noFill/>
      </c:spPr>
    </c:plotArea>
    <c:plotVisOnly val="1"/>
    <c:dispBlanksAs val="gap"/>
    <c:showDLblsOverMax val="0"/>
  </c:chart>
  <c:spPr>
    <a:noFill/>
    <a:ln w="9525">
      <a:noFill/>
    </a:ln>
  </c:sp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TRODUCCI&#211;N SIG'!A1"/></Relationships>
</file>

<file path=xl/diagrams/_rels/drawing1.xml.rels><?xml version="1.0" encoding="UTF-8" standalone="yes"?>
<Relationships xmlns="http://schemas.openxmlformats.org/package/2006/relationships"><Relationship Id="rId1" Type="http://schemas.openxmlformats.org/officeDocument/2006/relationships/image" Target="../media/image1.jpeg"/></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317DCB-5CB6-4F23-9568-F25D303BE174}" type="doc">
      <dgm:prSet loTypeId="urn:microsoft.com/office/officeart/2005/8/layout/hList7" loCatId="list" qsTypeId="urn:microsoft.com/office/officeart/2005/8/quickstyle/simple1" qsCatId="simple" csTypeId="urn:microsoft.com/office/officeart/2005/8/colors/colorful4" csCatId="colorful" phldr="1"/>
      <dgm:spPr>
        <a:scene3d>
          <a:camera prst="orthographicFront">
            <a:rot lat="0" lon="0" rev="0"/>
          </a:camera>
          <a:lightRig rig="glow" dir="t">
            <a:rot lat="0" lon="0" rev="4800000"/>
          </a:lightRig>
        </a:scene3d>
      </dgm:spPr>
    </dgm:pt>
    <dgm:pt modelId="{8428096B-0F13-4083-A822-A61562318080}">
      <dgm:prSet phldrT="[Texto]" custT="1"/>
      <dgm:spPr>
        <a:solidFill>
          <a:srgbClr val="00B0F0"/>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r>
            <a:rPr lang="es-CO" sz="2400">
              <a:latin typeface="Britannic Bold" panose="020B0903060703020204" pitchFamily="34" charset="0"/>
            </a:rPr>
            <a:t>S</a:t>
          </a:r>
          <a:r>
            <a:rPr lang="es-CO" sz="1600">
              <a:latin typeface="Britannic Bold" panose="020B0903060703020204" pitchFamily="34" charset="0"/>
            </a:rPr>
            <a:t>istema </a:t>
          </a:r>
          <a:r>
            <a:rPr lang="es-CO" sz="2400">
              <a:latin typeface="Britannic Bold" panose="020B0903060703020204" pitchFamily="34" charset="0"/>
            </a:rPr>
            <a:t>I</a:t>
          </a:r>
          <a:r>
            <a:rPr lang="es-CO" sz="1600">
              <a:latin typeface="Britannic Bold" panose="020B0903060703020204" pitchFamily="34" charset="0"/>
            </a:rPr>
            <a:t>ntegrado de </a:t>
          </a:r>
          <a:r>
            <a:rPr lang="es-CO" sz="2400">
              <a:latin typeface="Britannic Bold" panose="020B0903060703020204" pitchFamily="34" charset="0"/>
            </a:rPr>
            <a:t>G</a:t>
          </a:r>
          <a:r>
            <a:rPr lang="es-CO" sz="1600">
              <a:latin typeface="Britannic Bold" panose="020B0903060703020204" pitchFamily="34" charset="0"/>
            </a:rPr>
            <a:t>estión</a:t>
          </a:r>
        </a:p>
      </dgm:t>
      <dgm:extLst>
        <a:ext uri="{E40237B7-FDA0-4F09-8148-C483321AD2D9}">
          <dgm14:cNvPr xmlns:dgm14="http://schemas.microsoft.com/office/drawing/2010/diagram" id="0" name="">
            <a:hlinkClick xmlns:r="http://schemas.openxmlformats.org/officeDocument/2006/relationships" r:id="rId1"/>
          </dgm14:cNvPr>
        </a:ext>
      </dgm:extLst>
    </dgm:pt>
    <dgm:pt modelId="{0FC6BC40-C076-4C2D-B4F4-9B1B2DBC4CBC}" type="parTrans" cxnId="{E6F8D6E2-771A-47DE-A0D4-AD8F34F3FF2A}">
      <dgm:prSet/>
      <dgm:spPr/>
      <dgm:t>
        <a:bodyPr/>
        <a:lstStyle/>
        <a:p>
          <a:endParaRPr lang="es-CO"/>
        </a:p>
      </dgm:t>
    </dgm:pt>
    <dgm:pt modelId="{B87EE0FE-3843-4447-B4FE-FE202BD3CDA2}" type="sibTrans" cxnId="{E6F8D6E2-771A-47DE-A0D4-AD8F34F3FF2A}">
      <dgm:prSet/>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t>
        <a:bodyPr/>
        <a:lstStyle/>
        <a:p>
          <a:endParaRPr lang="es-CO"/>
        </a:p>
      </dgm:t>
    </dgm:pt>
    <dgm:pt modelId="{BF5DB49B-BB65-4076-8BB4-22D3E6BA4432}" type="pres">
      <dgm:prSet presAssocID="{EB317DCB-5CB6-4F23-9568-F25D303BE174}" presName="Name0" presStyleCnt="0">
        <dgm:presLayoutVars>
          <dgm:dir/>
          <dgm:resizeHandles val="exact"/>
        </dgm:presLayoutVars>
      </dgm:prSet>
      <dgm:spPr/>
    </dgm:pt>
    <dgm:pt modelId="{910F7DE4-1558-40E0-B9B5-6F2DAA56EFCF}" type="pres">
      <dgm:prSet presAssocID="{EB317DCB-5CB6-4F23-9568-F25D303BE174}" presName="fgShape" presStyleLbl="fgShp"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8475442-BA6C-464D-B987-DCE1717B5F6A}" type="pres">
      <dgm:prSet presAssocID="{EB317DCB-5CB6-4F23-9568-F25D303BE174}" presName="linComp"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1778F3F6-E9AE-49C4-AD16-6E22E707D29E}" type="pres">
      <dgm:prSet presAssocID="{8428096B-0F13-4083-A822-A61562318080}" presName="compNode" presStyleCnt="0"/>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97A7F3E1-AF91-4A0C-8196-7973E05CA58E}" type="pres">
      <dgm:prSet presAssocID="{8428096B-0F13-4083-A822-A61562318080}" presName="bkgdShape" presStyleLbl="node1" presStyleIdx="0" presStyleCnt="1" custLinFactNeighborX="-215"/>
      <dgm:spPr/>
      <dgm:t>
        <a:bodyPr/>
        <a:lstStyle/>
        <a:p>
          <a:endParaRPr lang="es-CO"/>
        </a:p>
      </dgm:t>
    </dgm:pt>
    <dgm:pt modelId="{854D0BF9-CDC8-4BF6-A090-DBD6FAF7B98A}" type="pres">
      <dgm:prSet presAssocID="{8428096B-0F13-4083-A822-A61562318080}" presName="nodeTx" presStyleLbl="node1" presStyleIdx="0" presStyleCnt="1">
        <dgm:presLayoutVars>
          <dgm:bulletEnabled val="1"/>
        </dgm:presLayoutVars>
      </dgm:prSet>
      <dgm:spPr/>
      <dgm:t>
        <a:bodyPr/>
        <a:lstStyle/>
        <a:p>
          <a:endParaRPr lang="es-CO"/>
        </a:p>
      </dgm:t>
    </dgm:pt>
    <dgm:pt modelId="{1F177D22-D04C-42F4-9462-EC5266248835}" type="pres">
      <dgm:prSet presAssocID="{8428096B-0F13-4083-A822-A61562318080}" presName="invisiNode" presStyleLbl="node1" presStyleIdx="0" presStyleCnt="1"/>
      <dgm:spPr>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pt>
    <dgm:pt modelId="{F389A85F-3D6F-4766-88C3-6F1532C58758}" type="pres">
      <dgm:prSet presAssocID="{8428096B-0F13-4083-A822-A61562318080}" presName="imagNode" presStyleLbl="fgImgPlace1" presStyleIdx="0" presStyleCnt="1"/>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20000" r="-20000"/>
          </a:stretch>
        </a:blip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dgm:spPr>
      <dgm:extLst>
        <a:ext uri="{E40237B7-FDA0-4F09-8148-C483321AD2D9}">
          <dgm14:cNvPr xmlns:dgm14="http://schemas.microsoft.com/office/drawing/2010/diagram" id="0" name="">
            <a:hlinkClick xmlns:r="http://schemas.openxmlformats.org/officeDocument/2006/relationships" r:id="rId1"/>
          </dgm14:cNvPr>
        </a:ext>
      </dgm:extLst>
    </dgm:pt>
  </dgm:ptLst>
  <dgm:cxnLst>
    <dgm:cxn modelId="{6FC299FC-82CE-408D-9092-A40358B81C48}" type="presOf" srcId="{8428096B-0F13-4083-A822-A61562318080}" destId="{854D0BF9-CDC8-4BF6-A090-DBD6FAF7B98A}" srcOrd="1" destOrd="0" presId="urn:microsoft.com/office/officeart/2005/8/layout/hList7"/>
    <dgm:cxn modelId="{E6F8D6E2-771A-47DE-A0D4-AD8F34F3FF2A}" srcId="{EB317DCB-5CB6-4F23-9568-F25D303BE174}" destId="{8428096B-0F13-4083-A822-A61562318080}" srcOrd="0" destOrd="0" parTransId="{0FC6BC40-C076-4C2D-B4F4-9B1B2DBC4CBC}" sibTransId="{B87EE0FE-3843-4447-B4FE-FE202BD3CDA2}"/>
    <dgm:cxn modelId="{A3B98583-0739-4383-8882-ACFB2816A604}" type="presOf" srcId="{EB317DCB-5CB6-4F23-9568-F25D303BE174}" destId="{BF5DB49B-BB65-4076-8BB4-22D3E6BA4432}" srcOrd="0" destOrd="0" presId="urn:microsoft.com/office/officeart/2005/8/layout/hList7"/>
    <dgm:cxn modelId="{66130744-04B3-4066-8B7B-B8EB53146116}" type="presOf" srcId="{8428096B-0F13-4083-A822-A61562318080}" destId="{97A7F3E1-AF91-4A0C-8196-7973E05CA58E}" srcOrd="0" destOrd="0" presId="urn:microsoft.com/office/officeart/2005/8/layout/hList7"/>
    <dgm:cxn modelId="{7D1FD8EA-72CF-4EF1-AD76-7D9F233FA1FD}" type="presParOf" srcId="{BF5DB49B-BB65-4076-8BB4-22D3E6BA4432}" destId="{910F7DE4-1558-40E0-B9B5-6F2DAA56EFCF}" srcOrd="0" destOrd="0" presId="urn:microsoft.com/office/officeart/2005/8/layout/hList7"/>
    <dgm:cxn modelId="{B1FB18A5-820F-4C6B-91FC-CE86C38418BE}" type="presParOf" srcId="{BF5DB49B-BB65-4076-8BB4-22D3E6BA4432}" destId="{98475442-BA6C-464D-B987-DCE1717B5F6A}" srcOrd="1" destOrd="0" presId="urn:microsoft.com/office/officeart/2005/8/layout/hList7"/>
    <dgm:cxn modelId="{B58999B8-8587-48EE-AA79-B4B8031E5280}" type="presParOf" srcId="{98475442-BA6C-464D-B987-DCE1717B5F6A}" destId="{1778F3F6-E9AE-49C4-AD16-6E22E707D29E}" srcOrd="0" destOrd="0" presId="urn:microsoft.com/office/officeart/2005/8/layout/hList7"/>
    <dgm:cxn modelId="{35B6F63F-5C86-43A9-90F9-486BF5FC2E67}" type="presParOf" srcId="{1778F3F6-E9AE-49C4-AD16-6E22E707D29E}" destId="{97A7F3E1-AF91-4A0C-8196-7973E05CA58E}" srcOrd="0" destOrd="0" presId="urn:microsoft.com/office/officeart/2005/8/layout/hList7"/>
    <dgm:cxn modelId="{46CA2BE6-2D50-4BD9-9CD2-EE9DB0284DBE}" type="presParOf" srcId="{1778F3F6-E9AE-49C4-AD16-6E22E707D29E}" destId="{854D0BF9-CDC8-4BF6-A090-DBD6FAF7B98A}" srcOrd="1" destOrd="0" presId="urn:microsoft.com/office/officeart/2005/8/layout/hList7"/>
    <dgm:cxn modelId="{8329BA88-8692-4E49-8727-3BEBB8A0D82B}" type="presParOf" srcId="{1778F3F6-E9AE-49C4-AD16-6E22E707D29E}" destId="{1F177D22-D04C-42F4-9462-EC5266248835}" srcOrd="2" destOrd="0" presId="urn:microsoft.com/office/officeart/2005/8/layout/hList7"/>
    <dgm:cxn modelId="{DABDF4D4-86E3-48AF-B9CC-3E25E6EB66BB}" type="presParOf" srcId="{1778F3F6-E9AE-49C4-AD16-6E22E707D29E}" destId="{F389A85F-3D6F-4766-88C3-6F1532C58758}" srcOrd="3" destOrd="0" presId="urn:microsoft.com/office/officeart/2005/8/layout/hList7"/>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A7F3E1-AF91-4A0C-8196-7973E05CA58E}">
      <dsp:nvSpPr>
        <dsp:cNvPr id="0" name=""/>
        <dsp:cNvSpPr/>
      </dsp:nvSpPr>
      <dsp:spPr>
        <a:xfrm>
          <a:off x="0" y="0"/>
          <a:ext cx="5219701" cy="2395538"/>
        </a:xfrm>
        <a:prstGeom prst="roundRect">
          <a:avLst>
            <a:gd name="adj" fmla="val 10000"/>
          </a:avLst>
        </a:prstGeom>
        <a:solidFill>
          <a:srgbClr val="00B0F0"/>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a:schemeClr val="lt1"/>
        </a:fontRef>
      </dsp:style>
      <dsp:txBody>
        <a:bodyPr spcFirstLastPara="0" vert="horz" wrap="square" lIns="170688" tIns="170688" rIns="170688" bIns="170688" numCol="1" spcCol="1270" anchor="ctr" anchorCtr="0">
          <a:noAutofit/>
        </a:bodyPr>
        <a:lstStyle/>
        <a:p>
          <a:pPr lvl="0" algn="ctr" defTabSz="1066800">
            <a:lnSpc>
              <a:spcPct val="90000"/>
            </a:lnSpc>
            <a:spcBef>
              <a:spcPct val="0"/>
            </a:spcBef>
            <a:spcAft>
              <a:spcPct val="35000"/>
            </a:spcAft>
          </a:pPr>
          <a:r>
            <a:rPr lang="es-CO" sz="2400" kern="1200">
              <a:latin typeface="Britannic Bold" panose="020B0903060703020204" pitchFamily="34" charset="0"/>
            </a:rPr>
            <a:t>S</a:t>
          </a:r>
          <a:r>
            <a:rPr lang="es-CO" sz="1600" kern="1200">
              <a:latin typeface="Britannic Bold" panose="020B0903060703020204" pitchFamily="34" charset="0"/>
            </a:rPr>
            <a:t>istema </a:t>
          </a:r>
          <a:r>
            <a:rPr lang="es-CO" sz="2400" kern="1200">
              <a:latin typeface="Britannic Bold" panose="020B0903060703020204" pitchFamily="34" charset="0"/>
            </a:rPr>
            <a:t>I</a:t>
          </a:r>
          <a:r>
            <a:rPr lang="es-CO" sz="1600" kern="1200">
              <a:latin typeface="Britannic Bold" panose="020B0903060703020204" pitchFamily="34" charset="0"/>
            </a:rPr>
            <a:t>ntegrado de </a:t>
          </a:r>
          <a:r>
            <a:rPr lang="es-CO" sz="2400" kern="1200">
              <a:latin typeface="Britannic Bold" panose="020B0903060703020204" pitchFamily="34" charset="0"/>
            </a:rPr>
            <a:t>G</a:t>
          </a:r>
          <a:r>
            <a:rPr lang="es-CO" sz="1600" kern="1200">
              <a:latin typeface="Britannic Bold" panose="020B0903060703020204" pitchFamily="34" charset="0"/>
            </a:rPr>
            <a:t>estión</a:t>
          </a:r>
        </a:p>
      </dsp:txBody>
      <dsp:txXfrm>
        <a:off x="0" y="958215"/>
        <a:ext cx="5219701" cy="958215"/>
      </dsp:txXfrm>
    </dsp:sp>
    <dsp:sp modelId="{F389A85F-3D6F-4766-88C3-6F1532C58758}">
      <dsp:nvSpPr>
        <dsp:cNvPr id="0" name=""/>
        <dsp:cNvSpPr/>
      </dsp:nvSpPr>
      <dsp:spPr>
        <a:xfrm>
          <a:off x="2210993" y="143732"/>
          <a:ext cx="797714" cy="79771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0" r="-20000"/>
          </a:stretch>
        </a:blip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 modelId="{910F7DE4-1558-40E0-B9B5-6F2DAA56EFCF}">
      <dsp:nvSpPr>
        <dsp:cNvPr id="0" name=""/>
        <dsp:cNvSpPr/>
      </dsp:nvSpPr>
      <dsp:spPr>
        <a:xfrm>
          <a:off x="208788" y="1916430"/>
          <a:ext cx="4802124" cy="359330"/>
        </a:xfrm>
        <a:prstGeom prst="leftRightArrow">
          <a:avLst/>
        </a:prstGeom>
        <a:solidFill>
          <a:schemeClr val="accent4">
            <a:tint val="40000"/>
            <a:hueOff val="0"/>
            <a:satOff val="0"/>
            <a:lumOff val="0"/>
            <a:alphaOff val="0"/>
          </a:schemeClr>
        </a:solidFill>
        <a:ln w="25400" cap="flat" cmpd="sng" algn="ctr">
          <a:noFill/>
          <a:prstDash val="solid"/>
        </a:ln>
        <a:effectLst>
          <a:outerShdw blurRad="190500" dist="228600" dir="2700000" algn="ctr" rotWithShape="0">
            <a:srgbClr val="000000">
              <a:alpha val="30000"/>
            </a:srgbClr>
          </a:outerShdw>
        </a:effectLst>
        <a:scene3d>
          <a:camera prst="orthographicFront">
            <a:rot lat="0" lon="0" rev="0"/>
          </a:camera>
          <a:lightRig rig="glow" dir="t">
            <a:rot lat="0" lon="0" rev="4800000"/>
          </a:lightRig>
        </a:scene3d>
        <a:sp3d prstMaterial="matte">
          <a:bevelT w="127000" h="63500"/>
        </a:sp3d>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hList7">
  <dgm:title val=""/>
  <dgm:desc val=""/>
  <dgm:catLst>
    <dgm:cat type="list" pri="12000"/>
    <dgm:cat type="process" pri="20000"/>
    <dgm:cat type="relationship" pri="14000"/>
    <dgm:cat type="convert" pri="8000"/>
    <dgm:cat type="picture" pri="25000"/>
    <dgm:cat type="pictureconvert" pri="2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fgShape" refType="w" fact="0.92"/>
      <dgm:constr type="h" for="ch" forName="fgShape" refType="h" fact="0.15"/>
      <dgm:constr type="b" for="ch" forName="fgShape" refType="h" fact="0.95"/>
      <dgm:constr type="ctrX" for="ch" forName="fgShape" refType="w" fact="0.5"/>
      <dgm:constr type="w" for="ch" forName="linComp" refType="w"/>
      <dgm:constr type="h" for="ch" forName="linComp" refType="h"/>
      <dgm:constr type="ctrX" for="ch" forName="linComp" refType="w" fact="0.5"/>
    </dgm:constrLst>
    <dgm:ruleLst/>
    <dgm:layoutNode name="fgShape" styleLbl="fgShp">
      <dgm:alg type="sp"/>
      <dgm:shape xmlns:r="http://schemas.openxmlformats.org/officeDocument/2006/relationships" type="leftRightArrow" r:blip="" zOrderOff="99999">
        <dgm:adjLst/>
      </dgm:shape>
      <dgm:presOf/>
      <dgm:constrLst/>
      <dgm:ruleLst/>
    </dgm:layoutNode>
    <dgm:layoutNode name="linComp">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03"/>
        <dgm:constr type="primFontSz" for="des" ptType="node" op="equ" val="65"/>
      </dgm:constrLst>
      <dgm:ruleLst/>
      <dgm:forEach name="nodesForEach" axis="ch" ptType="node">
        <dgm:layoutNode name="compNode">
          <dgm:alg type="composite"/>
          <dgm:shape xmlns:r="http://schemas.openxmlformats.org/officeDocument/2006/relationships" r:blip="">
            <dgm:adjLst/>
          </dgm:shape>
          <dgm:presOf/>
          <dgm:constrLst>
            <dgm:constr type="w" for="ch" forName="bkgdShape" refType="w"/>
            <dgm:constr type="h" for="ch" forName="bkgdShape" refType="h"/>
            <dgm:constr type="w" for="ch" forName="nodeTx" refType="w"/>
            <dgm:constr type="h" for="ch" forName="nodeTx" refType="h" fact="0.4"/>
            <dgm:constr type="b" for="ch" forName="nodeTx" refType="h" fact="0.8"/>
            <dgm:constr type="w" for="ch" forName="invisiNode" refType="w" fact="0.01"/>
            <dgm:constr type="h" for="ch" forName="invisiNode" refType="h" fact="0.06"/>
            <dgm:constr type="t" for="ch" forName="invisiNode"/>
            <dgm:constr type="ctrX" for="ch" forName="invisiNode" refType="w" fact="0.5"/>
            <dgm:constr type="h" for="ch" forName="imagNode" refType="h" fact="0.333"/>
            <dgm:constr type="w" for="ch" forName="imagNode" refType="h" refFor="ch" refForName="imagNode"/>
            <dgm:constr type="ctrX" for="ch" forName="imagNode" refType="w" fact="0.5"/>
            <dgm:constr type="t" for="ch" forName="imagNode" refType="h" fact="0.06"/>
            <dgm:constr type="w" for="ch" forName="imagNode" refType="w" op="lte" fact="0.94"/>
          </dgm:constrLst>
          <dgm:ruleLst/>
          <dgm:layoutNode name="bkgdShape">
            <dgm:alg type="sp"/>
            <dgm:shape xmlns:r="http://schemas.openxmlformats.org/officeDocument/2006/relationships" type="roundRect" r:blip="">
              <dgm:adjLst>
                <dgm:adj idx="1" val="0.1"/>
              </dgm:adjLst>
            </dgm:shape>
            <dgm:presOf axis="desOrSelf" ptType="node"/>
            <dgm:constrLst/>
            <dgm:ruleLst/>
          </dgm:layoutNode>
          <dgm:layoutNode name="nodeTx">
            <dgm:varLst>
              <dgm:bulletEnabled val="1"/>
            </dgm:varLst>
            <dgm:alg type="tx">
              <dgm:param type="txAnchorVert" val="mid"/>
              <dgm:param type="txAnchorHorzCh" val="ctr"/>
              <dgm:param type="stBulletLvl" val="2"/>
            </dgm:alg>
            <dgm:shape xmlns:r="http://schemas.openxmlformats.org/officeDocument/2006/relationships" type="rect" r:blip="" hideGeom="1">
              <dgm:adjLst/>
            </dgm:shape>
            <dgm:presOf axis="desOrSelf" ptType="node"/>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ellipse" r:blip="" blipPhldr="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59.xm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58.xml"/><Relationship Id="rId5" Type="http://schemas.openxmlformats.org/officeDocument/2006/relationships/chart" Target="../charts/chart57.xml"/><Relationship Id="rId4" Type="http://schemas.openxmlformats.org/officeDocument/2006/relationships/chart" Target="../charts/chart56.xml"/></Relationships>
</file>

<file path=xl/drawings/_rels/drawing11.xml.rels><?xml version="1.0" encoding="UTF-8" standalone="yes"?>
<Relationships xmlns="http://schemas.openxmlformats.org/package/2006/relationships"><Relationship Id="rId8" Type="http://schemas.openxmlformats.org/officeDocument/2006/relationships/hyperlink" Target="http://intranet.minjusticia.gov.co/Portals/0/SIG/Indicadores_de_Proceso/Aplicaci%C3%B3n/Internacionales/2014/Entregas%20efectivas%20en%20extradicion.xlsx" TargetMode="External"/><Relationship Id="rId13" Type="http://schemas.openxmlformats.org/officeDocument/2006/relationships/hyperlink" Target="http://intranet.minjusticia.gov.co/Portals/0/SIG/Indicadores_de_Proceso/Aplicaci%C3%B3n/Acceso/2014/Casas%20de%20justicia%20en%20operaci%C3%B3n.xlsx" TargetMode="External"/><Relationship Id="rId18" Type="http://schemas.openxmlformats.org/officeDocument/2006/relationships/hyperlink" Target="http://intranet.minjusticia.gov.co/Portals/0/SIG/Indicadores_de_Proceso/Aplicaci%C3%B3n/Estrategia/2014/Generaci%C3%B3n%20de%20Conocimiento%20sobre%20Drogas%20-%20Cuarto%20Trimestre%202014.xlsx" TargetMode="External"/><Relationship Id="rId3" Type="http://schemas.openxmlformats.org/officeDocument/2006/relationships/chart" Target="../charts/chart62.xml"/><Relationship Id="rId21" Type="http://schemas.openxmlformats.org/officeDocument/2006/relationships/hyperlink" Target="http://intranet.minjusticia.gov.co/Portals/0/SIG/Indicadores_de_Proceso/Aplicaci%C3%B3n/Estrategia/2014/Proceso%20de%20Legalizaci%C3%B3n%20y%20Titulaci%C3%B3n%20de%20Tierras%20-%20CuartoTrimestre%202015.xlsx" TargetMode="External"/><Relationship Id="rId7" Type="http://schemas.openxmlformats.org/officeDocument/2006/relationships/hyperlink" Target="http://intranet.minjusticia.gov.co/LinkClick.aspx?fileticket=OylbHwrMmmM%3d&amp;portalid=0" TargetMode="External"/><Relationship Id="rId12" Type="http://schemas.openxmlformats.org/officeDocument/2006/relationships/hyperlink" Target="http://intranet.minjusticia.gov.co/Portals/0/SIG/Indicadores_de_Proceso/Aplicaci%C3%B3n/Acceso/2014/Eficiencia%20en%20la%20respuesta%20a%20las%20solicitudes%20de%20autorizaci%C3%B3n.xlsx" TargetMode="External"/><Relationship Id="rId17" Type="http://schemas.openxmlformats.org/officeDocument/2006/relationships/hyperlink" Target="http://intranet.minjusticia.gov.co/Portals/0/SIG/Indicadores_de_Proceso/Aplicaci%C3%B3n/Estrategia/2014/Consejo%20Seccional%20Estupefacientes,%20Comite%20Dptal%20de%20Drogas%20y%20Capacitaciones%20-%20Cuarto%20Trimestre%202014.xlsx" TargetMode="External"/><Relationship Id="rId2" Type="http://schemas.openxmlformats.org/officeDocument/2006/relationships/chart" Target="../charts/chart61.xml"/><Relationship Id="rId16" Type="http://schemas.openxmlformats.org/officeDocument/2006/relationships/hyperlink" Target="http://intranet.minjusticia.gov.co/Portals/0/SIG/Indicadores_de_Proceso/Aplicaci%C3%B3n/Estrategia/2014/Sistema%20de%20informaci%C3%B3n%20del%20Observatorio%20de%20Drogas%20de%20Colombia%20%E2%80%93OD-%20ODC%20-%20Cuarto%20Trimestre%202014.xlsx" TargetMode="External"/><Relationship Id="rId20" Type="http://schemas.openxmlformats.org/officeDocument/2006/relationships/hyperlink" Target="http://intranet.minjusticia.gov.co/Portals/0/SIG/Indicadores_de_Proceso/Aplicaci%C3%B3n/Estrategia/2014/Entes%20Territoriales%20Asesorados%20y%20Acompa%C3%B1ados%20-%20Cuarto%20Trimestre%202014.xlsx" TargetMode="External"/><Relationship Id="rId1" Type="http://schemas.openxmlformats.org/officeDocument/2006/relationships/chart" Target="../charts/chart60.xml"/><Relationship Id="rId6" Type="http://schemas.openxmlformats.org/officeDocument/2006/relationships/chart" Target="../charts/chart63.xml"/><Relationship Id="rId11" Type="http://schemas.openxmlformats.org/officeDocument/2006/relationships/hyperlink" Target="http://intranet.minjusticia.gov.co/Portals/0/SIG/Indicadores_de_Proceso/Aplicaci%C3%B3n/Acceso/2014/Centros%20de%20convivencia%20ciudadana%20en%20operaci%C3%B3n.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Aplicaci%C3%B3n/Acceso/2014/Atenci%C3%B3n%20de%20solicitudes%20de%20otorgamiento.xlsx" TargetMode="External"/><Relationship Id="rId10" Type="http://schemas.openxmlformats.org/officeDocument/2006/relationships/hyperlink" Target="http://intranet.minjusticia.gov.co/Portals/0/SIG/Indicadores_de_Proceso/Aplicaci%C3%B3n/Acceso/2014/Atenci%C3%B3n%20de%20solicitudes%20de%20autorizaci%C3%B3n.xlsx" TargetMode="External"/><Relationship Id="rId19" Type="http://schemas.openxmlformats.org/officeDocument/2006/relationships/hyperlink" Target="http://intranet.minjusticia.gov.co/Portals/0/SIG/Indicadores_de_Proceso/Aplicaci%C3%B3n/Estrategia/2014/Proyectos%20de%20Desarrollo%20Alternativo%20-%20Cuarto%20Trimestre%202014.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Aplicaci%C3%B3n/Internacionales/2014/Requerimientos%20en%20materia%20de%20cooperaci%C3%B3n%20judicial%20de%20autoridades%20Nacionales%20y%20Extranjeras.xlsx" TargetMode="External"/><Relationship Id="rId14" Type="http://schemas.openxmlformats.org/officeDocument/2006/relationships/hyperlink" Target="http://intranet.minjusticia.gov.co/Portals/0/SIG/Indicadores_de_Proceso/Aplicaci%C3%B3n/Acceso/2014/N%C3%BAmero%20de%20municipios%20con%20procesos%20de%20fortalecimiento.xlsx" TargetMode="External"/><Relationship Id="rId22" Type="http://schemas.openxmlformats.org/officeDocument/2006/relationships/hyperlink" Target="#'SIG (6)'!A1"/></Relationships>
</file>

<file path=xl/drawings/_rels/drawing13.xml.rels><?xml version="1.0" encoding="UTF-8" standalone="yes"?>
<Relationships xmlns="http://schemas.openxmlformats.org/package/2006/relationships"><Relationship Id="rId8" Type="http://schemas.openxmlformats.org/officeDocument/2006/relationships/hyperlink" Target="http://intranet.minjusticia.gov.co/Portals/0/SIG/Indicadores_de_Proceso/Humano/Disciplinarios/2014/%C3%8Dndice%20de%20quejas%20e%20informes%20tramitados.xlsx" TargetMode="External"/><Relationship Id="rId13" Type="http://schemas.openxmlformats.org/officeDocument/2006/relationships/hyperlink" Target="http://intranet.minjusticia.gov.co/Portals/0/SIG/Indicadores_de_Proceso/Humano/Administraci%C3%B3n/2014/Liquidaci%C3%B3n%20y%20tr%C3%A1mite%20de%20n%C3%B3mina.xlsx" TargetMode="External"/><Relationship Id="rId18" Type="http://schemas.openxmlformats.org/officeDocument/2006/relationships/hyperlink" Target="http://intranet.minjusticia.gov.co/Portals/0/SIG/Indicadores_de_Proceso/Humano/Desarrollo/2014/Programa%20de%20Bienestar%20elaborado%20y%20aprobado.xlsx" TargetMode="External"/><Relationship Id="rId3" Type="http://schemas.openxmlformats.org/officeDocument/2006/relationships/chart" Target="../charts/chart66.xml"/><Relationship Id="rId21" Type="http://schemas.openxmlformats.org/officeDocument/2006/relationships/hyperlink" Target="http://intranet.minjusticia.gov.co/LinkClick.aspx?fileticket=19OJlY5Fn7E%3d&amp;portalid=0" TargetMode="External"/><Relationship Id="rId7" Type="http://schemas.openxmlformats.org/officeDocument/2006/relationships/hyperlink" Target="#'SIG (7)'!A1"/><Relationship Id="rId12" Type="http://schemas.openxmlformats.org/officeDocument/2006/relationships/hyperlink" Target="http://intranet.minjusticia.gov.co/Portals/0/SIG/Indicadores_de_Proceso/Humano/Administraci%C3%B3n/2014/Atencion%20de%20requerimientos%20Info%20Laboral.xlsx" TargetMode="External"/><Relationship Id="rId17" Type="http://schemas.openxmlformats.org/officeDocument/2006/relationships/hyperlink" Target="http://intranet.minjusticia.gov.co/Portals/0/SIG/Indicadores_de_Proceso/Humano/Administraci%C3%B3n/2014/Evaluaciones%20de%20desempe%C3%B1o%20ordinarias%20consolidadas.xlsx" TargetMode="External"/><Relationship Id="rId2" Type="http://schemas.openxmlformats.org/officeDocument/2006/relationships/chart" Target="../charts/chart65.xml"/><Relationship Id="rId16" Type="http://schemas.openxmlformats.org/officeDocument/2006/relationships/hyperlink" Target="http://intranet.minjusticia.gov.co/Portals/0/SIG/Indicadores_de_Proceso/Humano/Administraci%C3%B3n/2014/Porcentaje%20de%20solicitudes%20de%20primas%20t%C3%A9cnicas.xlsx" TargetMode="External"/><Relationship Id="rId20" Type="http://schemas.openxmlformats.org/officeDocument/2006/relationships/hyperlink" Target="http://intranet.minjusticia.gov.co/Portals/0/SIG/Indicadores_de_Proceso/Humano/Desarrollo/2014/Programa%20de%20Bienestar%20ejecutado.xlsx" TargetMode="External"/><Relationship Id="rId1" Type="http://schemas.openxmlformats.org/officeDocument/2006/relationships/chart" Target="../charts/chart64.xml"/><Relationship Id="rId6" Type="http://schemas.openxmlformats.org/officeDocument/2006/relationships/chart" Target="../charts/chart67.xml"/><Relationship Id="rId11" Type="http://schemas.openxmlformats.org/officeDocument/2006/relationships/hyperlink" Target="http://intranet.minjusticia.gov.co/Portals/0/SIG/Indicadores_de_Proceso/Humano/Disciplinarios/2014/Desarrollo%20del%20proceso%20disciplinario.xlsx" TargetMode="External"/><Relationship Id="rId5" Type="http://schemas.openxmlformats.org/officeDocument/2006/relationships/hyperlink" Target="#'objetivos estrat&#233;gicos'!A1"/><Relationship Id="rId15" Type="http://schemas.openxmlformats.org/officeDocument/2006/relationships/hyperlink" Target="http://intranet.minjusticia.gov.co/Portals/0/SIG/Indicadores_de_Proceso/Humano/Administraci%C3%B3n/2014/Comisiones%20de%20servicios%20tramitadas.xlsx" TargetMode="External"/><Relationship Id="rId23" Type="http://schemas.openxmlformats.org/officeDocument/2006/relationships/hyperlink" Target="http://intranet.minjusticia.gov.co/Portals/0/SIG/Indicadores_de_Proceso/Humano/Desarrollo/2014/Cobertura%20PIC%20ejecutado.xlsx" TargetMode="External"/><Relationship Id="rId10" Type="http://schemas.openxmlformats.org/officeDocument/2006/relationships/hyperlink" Target="http://intranet.minjusticia.gov.co/Portals/0/SIG/Indicadores_de_Proceso/Humano/Disciplinarios/2014/Cumplimiento%20del%20t%C3%A9rmino%20legal%20IP.xlsx" TargetMode="External"/><Relationship Id="rId19" Type="http://schemas.openxmlformats.org/officeDocument/2006/relationships/hyperlink" Target="http://intranet.minjusticia.gov.co/Portals/0/SIG/Indicadores_de_Proceso/Humano/Desarrollo/2014/PIC%20elaborado%20y%20aprobado.xlsx" TargetMode="External"/><Relationship Id="rId4" Type="http://schemas.openxmlformats.org/officeDocument/2006/relationships/hyperlink" Target="#SIG!A1"/><Relationship Id="rId9" Type="http://schemas.openxmlformats.org/officeDocument/2006/relationships/hyperlink" Target="http://intranet.minjusticia.gov.co/Portals/0/SIG/Indicadores_de_Proceso/Humano/Disciplinarios/2014/Cumplimiento%20del%20t%C3%A9rmino%20legal%20ID.xlsx" TargetMode="External"/><Relationship Id="rId14" Type="http://schemas.openxmlformats.org/officeDocument/2006/relationships/hyperlink" Target="http://intranet.minjusticia.gov.co/Portals/0/SIG/Indicadores_de_Proceso/Humano/Administraci%C3%B3n/2014/Tr%C3%A1mite%20Vinculaci%C3%B3n%20funcionarios.xlsx" TargetMode="External"/><Relationship Id="rId22" Type="http://schemas.openxmlformats.org/officeDocument/2006/relationships/hyperlink" Target="http://intranet.minjusticia.gov.co/Portals/0/SIG/Indicadores_de_Proceso/Humano/Desarrollo/2014/Cobertura%20Programa%20Bienestar%20ejecutado.xlsx"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SIG (7)'!A1"/><Relationship Id="rId7" Type="http://schemas.openxmlformats.org/officeDocument/2006/relationships/hyperlink" Target="#'objetivos estrat&#233;gicos'!A1"/><Relationship Id="rId2" Type="http://schemas.openxmlformats.org/officeDocument/2006/relationships/hyperlink" Target="#'SIG (6)'!A1"/><Relationship Id="rId1" Type="http://schemas.openxmlformats.org/officeDocument/2006/relationships/hyperlink" Target="#'SIG (8)'!A1"/><Relationship Id="rId6" Type="http://schemas.openxmlformats.org/officeDocument/2006/relationships/hyperlink" Target="#Inicio!A1"/><Relationship Id="rId5" Type="http://schemas.openxmlformats.org/officeDocument/2006/relationships/image" Target="../media/image3.png"/><Relationship Id="rId4" Type="http://schemas.openxmlformats.org/officeDocument/2006/relationships/hyperlink" Target="#'SIG (5)'!A1"/></Relationships>
</file>

<file path=xl/drawings/_rels/drawing3.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hyperlink" Target="Gesti&#243;n%20Jur&#237;dica/Actuaciones%20Administrativas/Consultas%20tramitadas.xls" TargetMode="External"/><Relationship Id="rId3" Type="http://schemas.openxmlformats.org/officeDocument/2006/relationships/chart" Target="../charts/chart3.xml"/><Relationship Id="rId21" Type="http://schemas.openxmlformats.org/officeDocument/2006/relationships/chart" Target="../charts/chart19.xml"/><Relationship Id="rId34" Type="http://schemas.openxmlformats.org/officeDocument/2006/relationships/hyperlink" Target="#'SIG (2)'!A1"/><Relationship Id="rId7" Type="http://schemas.openxmlformats.org/officeDocument/2006/relationships/hyperlink" Target="Gesti&#243;n%20de%20la%20Informaci&#243;n/Oportunidad%20en%20la%20respuesta%20a%20los%20requerimientos%20de%20informaci&#243;n.xls" TargetMode="Externa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hyperlink" Target="Seguimiento%20y%20Evaluaci&#243;n/Efectividad%20en%20la%20ejecuci&#243;n%20de%20las%20auditorias.xls" TargetMode="External"/><Relationship Id="rId33" Type="http://schemas.openxmlformats.org/officeDocument/2006/relationships/hyperlink" Target="#Inicio!A1"/><Relationship Id="rId2" Type="http://schemas.openxmlformats.org/officeDocument/2006/relationships/chart" Target="../charts/chart2.xml"/><Relationship Id="rId16" Type="http://schemas.openxmlformats.org/officeDocument/2006/relationships/chart" Target="../charts/chart14.xml"/><Relationship Id="rId20" Type="http://schemas.openxmlformats.org/officeDocument/2006/relationships/chart" Target="../charts/chart18.xml"/><Relationship Id="rId29" Type="http://schemas.openxmlformats.org/officeDocument/2006/relationships/hyperlink" Target="Gesti&#243;n%20Jur&#237;dica/Defensa%20Jur&#237;dica/Atenci&#243;n%20de%20demandas%20contra%20el%20MJD.xlsx" TargetMode="External"/><Relationship Id="rId1" Type="http://schemas.openxmlformats.org/officeDocument/2006/relationships/chart" Target="../charts/chart1.xml"/><Relationship Id="rId6" Type="http://schemas.openxmlformats.org/officeDocument/2006/relationships/hyperlink" Target="Direccionamiento%20y%20Planeaci&#243;n/Tr&#225;mites%20presupuestales.xls" TargetMode="External"/><Relationship Id="rId11" Type="http://schemas.openxmlformats.org/officeDocument/2006/relationships/chart" Target="../charts/chart9.xml"/><Relationship Id="rId24" Type="http://schemas.openxmlformats.org/officeDocument/2006/relationships/hyperlink" Target="Gesti&#243;n%20de%20Recursos%20Inform&#225;ticos/Oportunidad%20en%20la%20atenci&#243;n%20del%20soporte%20requerido.xls" TargetMode="External"/><Relationship Id="rId32" Type="http://schemas.openxmlformats.org/officeDocument/2006/relationships/hyperlink" Target="#'objetivos estrat&#233;gicos'!A1"/><Relationship Id="rId5" Type="http://schemas.openxmlformats.org/officeDocument/2006/relationships/chart" Target="../charts/chart5.xml"/><Relationship Id="rId15" Type="http://schemas.openxmlformats.org/officeDocument/2006/relationships/chart" Target="../charts/chart13.xml"/><Relationship Id="rId23" Type="http://schemas.openxmlformats.org/officeDocument/2006/relationships/hyperlink" Target="Gesti&#243;n%20de%20Recursos%20Inform&#225;ticos/Satisfacci&#243;n%20de%20las%20necesidades%20de%20los%20usuarios.xls" TargetMode="External"/><Relationship Id="rId28" Type="http://schemas.openxmlformats.org/officeDocument/2006/relationships/hyperlink" Target="Gesti&#243;n%20Jur&#237;dica/Actuaciones%20Administrativas/Hoja%20de%20Vida%20Indicadores%20-%20Derechos%20de%20Petici&#243;n%209%2010%202013.xls" TargetMode="Externa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hyperlink" Target="Gesti&#243;n%20Jur&#237;dica/Defensa%20Jur&#237;dica/Gesti&#243;n%20de%20pago%20de%20sentencias.xlsx" TargetMode="External"/><Relationship Id="rId4" Type="http://schemas.openxmlformats.org/officeDocument/2006/relationships/chart" Target="../charts/chart4.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hyperlink" Target="Gesti&#243;n%20de%20Recursos%20Inform&#225;ticos/Disponibilidad%20de%20los%20sistemas%20cr&#237;ticos.xls" TargetMode="External"/><Relationship Id="rId27" Type="http://schemas.openxmlformats.org/officeDocument/2006/relationships/hyperlink" Target="Gesti&#243;n%20Jur&#237;dica/Actuaciones%20Administrativas/Hoja%20de%20Vida%20Indicador%20-%20Actos%20Administrativos%208%2010%202013.xls" TargetMode="External"/><Relationship Id="rId30" Type="http://schemas.openxmlformats.org/officeDocument/2006/relationships/hyperlink" Target="Gesti&#243;n%20Jur&#237;dica/Defensa%20Jur&#237;dica/Atenci&#243;n%20de%20solicitudes%20de%20conciliaci&#243;n.xlsx" TargetMode="External"/><Relationship Id="rId8"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6" Type="http://schemas.openxmlformats.org/officeDocument/2006/relationships/chart" Target="../charts/chart33.xml"/><Relationship Id="rId21" Type="http://schemas.openxmlformats.org/officeDocument/2006/relationships/chart" Target="../charts/chart28.xml"/><Relationship Id="rId42" Type="http://schemas.openxmlformats.org/officeDocument/2006/relationships/hyperlink" Target="http://intranet.minjusticia.gov.co/Portals/0/SIG/Indicadores_de_Proceso/Contractual/2014/Porcentaje%20de%20Cumplimiento%20cronogramas%20iniciales%20en%20procesos%20p%C3%BAblicos%20de%20selecci%C3%B3n%20-%20sobre%20solicitudes%20presentadas.xlsx" TargetMode="External"/><Relationship Id="rId47" Type="http://schemas.openxmlformats.org/officeDocument/2006/relationships/hyperlink" Target="http://intranet.minjusticia.gov.co/Portals/0/SIG/Indicadores_de_Proceso/Documental/2014/G.D.%20Tablas%20de%20retenci%C3%B3n%20documental.xlsx" TargetMode="External"/><Relationship Id="rId63" Type="http://schemas.openxmlformats.org/officeDocument/2006/relationships/hyperlink" Target="http://intranet.minjusticia.gov.co/Portals/0/SIG/Indicadores_de_Proceso/Inspecci%C3%B3n/2014/porcentaje%20de%20centros%20con%20diagnostico2.xlsx" TargetMode="External"/><Relationship Id="rId68" Type="http://schemas.openxmlformats.org/officeDocument/2006/relationships/hyperlink" Target="#'G Humana'!A1"/><Relationship Id="rId7" Type="http://schemas.openxmlformats.org/officeDocument/2006/relationships/hyperlink" Target="http://intranet.minjusticia.gov.co/Portals/0/SIG/Indicadores_de_Proceso/Dise%C3%B1o/2014/Porcentaje%20de%20avance%20de%20elaboraci%C3%B3n%20o%20revisi%C3%B3n%20o%20actos%20administrativos.xlsx" TargetMode="External"/><Relationship Id="rId71" Type="http://schemas.openxmlformats.org/officeDocument/2006/relationships/hyperlink" Target="http://intranet.minjusticia.gov.co/Portals/0/SIG/Indicadores_de_Proceso/Mejoramiento/2014/Desempe%C3%B1o%20del%20Sistema%20Integrado%20de%20Gesti%C3%B3n.xlsx" TargetMode="External"/><Relationship Id="rId2" Type="http://schemas.openxmlformats.org/officeDocument/2006/relationships/chart" Target="../charts/chart21.xml"/><Relationship Id="rId16" Type="http://schemas.openxmlformats.org/officeDocument/2006/relationships/hyperlink" Target="http://intranet.minjusticia.gov.co/Portals/0/SIG/Indicadores_de_Proceso/Informaci%C3%B3n/2014/Accesibilidad%20de%20la%20informacion.xlsx" TargetMode="External"/><Relationship Id="rId29" Type="http://schemas.openxmlformats.org/officeDocument/2006/relationships/chart" Target="../charts/chart36.xml"/><Relationship Id="rId11" Type="http://schemas.openxmlformats.org/officeDocument/2006/relationships/hyperlink" Target="http://intranet.minjusticia.gov.co/Portals/0/SIG/Indicadores_de_Proceso/Direccionamiento/2014/Solicitudes%20de%20registros%20o%20actualizaci&#243;n%20de%20proyectos%20de%20inversi&#243;n%20tramitadas%20en%20el%20m&#243;dulo%20Banco%20de%20Programas%20y" TargetMode="External"/><Relationship Id="rId24" Type="http://schemas.openxmlformats.org/officeDocument/2006/relationships/chart" Target="../charts/chart31.xml"/><Relationship Id="rId32" Type="http://schemas.openxmlformats.org/officeDocument/2006/relationships/hyperlink" Target="http://intranet.minjusticia.gov.co/Portals/0/SIG/Indicadores_de_Proceso/Inform%C3%A1ticos/2014/Disponiblidad%20en%20los%20sistemas%20cr%C3%ADticos.xlsx" TargetMode="External"/><Relationship Id="rId37" Type="http://schemas.openxmlformats.org/officeDocument/2006/relationships/hyperlink" Target="http://intranet.minjusticia.gov.co/Portals/0/SIG/Indicadores_de_Proceso/Jur%C3%ADdica/2014/actuaciones/OAJ%20ACTOS%20ADMINISTRATIVOS%20ELABORADOS.xlsx" TargetMode="External"/><Relationship Id="rId40" Type="http://schemas.openxmlformats.org/officeDocument/2006/relationships/hyperlink" Target="http://intranet.minjusticia.gov.co/Portals/0/SIG/Indicadores_de_Proceso/Jur%C3%ADdica/2014/defensa/Gesti%C3%B3n%20de%20pago%20de%20sentencias%20condenatorias%20y%20conciliaciones.xls" TargetMode="External"/><Relationship Id="rId45" Type="http://schemas.openxmlformats.org/officeDocument/2006/relationships/hyperlink" Target="http://intranet.minjusticia.gov.co/Portals/0/SIG/Indicadores_de_Proceso/Contractual/2014/Porcentaje%20de%20Contratos%20Suscritos%20por%20el%20MJD%20-%20sobre%20los%20contratos%20proyectados%20en%20el%20plan%20de%20contrataci%C3%B3n.xlsx" TargetMode="External"/><Relationship Id="rId53" Type="http://schemas.openxmlformats.org/officeDocument/2006/relationships/hyperlink" Target="http://intranet.minjusticia.gov.co/Portals/0/SIG/Indicadores_de_Proceso/Financiera/2014/Pagos%20de%20Compromisos.xlsx" TargetMode="External"/><Relationship Id="rId58" Type="http://schemas.openxmlformats.org/officeDocument/2006/relationships/hyperlink" Target="http://intranet.minjusticia.gov.co/Portals/0/SIG/Indicadores_de_Proceso/Administrativa/Bienes/2014/G.B.%20baja%20bienes%20inventario%204%20trim.%202014.xlsx" TargetMode="External"/><Relationship Id="rId66" Type="http://schemas.openxmlformats.org/officeDocument/2006/relationships/hyperlink" Target="#SIG!A1"/><Relationship Id="rId5" Type="http://schemas.openxmlformats.org/officeDocument/2006/relationships/chart" Target="../charts/chart24.xml"/><Relationship Id="rId61" Type="http://schemas.openxmlformats.org/officeDocument/2006/relationships/hyperlink" Target="http://intranet.minjusticia.gov.co/Portals/0/SIG/Indicadores_de_Proceso/Inspecci%C3%B3n/2014/Informes%20de%20visitas%20a%20establecimientos%20penitenciarios%20y%20carcelarios.xls" TargetMode="External"/><Relationship Id="rId19" Type="http://schemas.openxmlformats.org/officeDocument/2006/relationships/chart" Target="../charts/chart26.xml"/><Relationship Id="rId14" Type="http://schemas.openxmlformats.org/officeDocument/2006/relationships/hyperlink" Target="http://intranet.minjusticia.gov.co/Portals/0/SIG/Indicadores_de_Proceso/Informaci%C3%B3n/2014/Oportunidad%20en%20la%20respuesta%20a%20los%20requerimientos%20de%20informaci%C3%B3n.xlsx" TargetMode="External"/><Relationship Id="rId22" Type="http://schemas.openxmlformats.org/officeDocument/2006/relationships/chart" Target="../charts/chart29.xml"/><Relationship Id="rId27" Type="http://schemas.openxmlformats.org/officeDocument/2006/relationships/chart" Target="../charts/chart34.xml"/><Relationship Id="rId30" Type="http://schemas.openxmlformats.org/officeDocument/2006/relationships/chart" Target="../charts/chart37.xml"/><Relationship Id="rId35" Type="http://schemas.openxmlformats.org/officeDocument/2006/relationships/hyperlink" Target="http://intranet.minjusticia.gov.co/Portals/0/SIG/Indicadores_de_Proceso/Jur%C3%ADdica/2014/Constituir%20al%20Ministerio%20de%20Justicia%20y%20del%20Derecho%20como%20parte%20en%20los%20procesos%20de%20Extinci%C3%B3n.xlsx" TargetMode="External"/><Relationship Id="rId43" Type="http://schemas.openxmlformats.org/officeDocument/2006/relationships/hyperlink" Target="http://intranet.minjusticia.gov.co/Portals/0/SIG/Indicadores_de_Proceso/Contractual/2014/Porcentaje%20de%20Contratos%20Suscritos%20por%20el%20MJD%20%E2%80%93%20sobre%20solicitudes%20de%20contrataci%C3%B3n%20aceptadas%20por%20el%20Grupo%20de%20Gesti%C3%B3n" TargetMode="External"/><Relationship Id="rId48" Type="http://schemas.openxmlformats.org/officeDocument/2006/relationships/hyperlink" Target="http://intranet.minjusticia.gov.co/Portals/0/SIG/Indicadores_de_Proceso/Documental/2014/G.D.%20Registro%20de%20correspondencia%20externa%20despachada.xlsx" TargetMode="External"/><Relationship Id="rId56" Type="http://schemas.openxmlformats.org/officeDocument/2006/relationships/hyperlink" Target="http://intranet.minjusticia.gov.co/Portals/0/SIG/Indicadores_de_Proceso/Administrativa/Bienes/2014/G.B.%20Actualizaci%C3%B3n%20y%20mantenimiento%20%20mov%20almac%C3%A9n%204%20trim.%202014.xlsx" TargetMode="External"/><Relationship Id="rId64" Type="http://schemas.openxmlformats.org/officeDocument/2006/relationships/hyperlink" Target="http://intranet.minjusticia.gov.co/Portals/0/SIG/Indicadores_de_Proceso/Inspecci%C3%B3n/2014/Optimizaci%C3%B3n%20del%20tr%C3%A1mite%20de%20expedici%C3%B3n%20del%20CCITE%20para%20el%20manejo%20de%20sustancias%20qu%C3%ADmicas%20controladas.xlsx" TargetMode="External"/><Relationship Id="rId69" Type="http://schemas.openxmlformats.org/officeDocument/2006/relationships/hyperlink" Target="http://intranet.minjusticia.gov.co/Portals/0/SIG/Indicadores_de_Proceso/Seguimiento/2014/Porcentaje%20de%20cumplimiento%20dle%20programa%20de%20auditorias.xls" TargetMode="External"/><Relationship Id="rId8" Type="http://schemas.openxmlformats.org/officeDocument/2006/relationships/hyperlink" Target="http://intranet.minjusticia.gov.co/Portals/0/SIG/Indicadores_de_Proceso/Formulaci%C3%B3n/2014/Porcentaje%20de%20avance%20de%20elaboraci%C3%B3n%20de%20Pol%C3%ADticas.xlsx" TargetMode="External"/><Relationship Id="rId51" Type="http://schemas.openxmlformats.org/officeDocument/2006/relationships/hyperlink" Target="http://intranet.minjusticia.gov.co/Portals/0/SIG/Indicadores_de_Proceso/Financiera/2014/Registro,%20actualizcion%20y%20presentacion%20de%20Estados%20Financieros%20a%2031%20de%20Dic-14.xlsx" TargetMode="External"/><Relationship Id="rId72" Type="http://schemas.openxmlformats.org/officeDocument/2006/relationships/hyperlink" Target="http://intranet.minjusticia.gov.co/Portals/0/SIG/Indicadores_de_Proceso/Mejoramiento/2014/Porcentaje%20de%20avance%20en%20la%20implementaci%C3%B3n%20del%20SIG.xlsx" TargetMode="External"/><Relationship Id="rId3" Type="http://schemas.openxmlformats.org/officeDocument/2006/relationships/chart" Target="../charts/chart22.xml"/><Relationship Id="rId12" Type="http://schemas.openxmlformats.org/officeDocument/2006/relationships/hyperlink" Target="http://intranet.minjusticia.gov.co/Portals/0/SIG/Indicadores_de_Proceso/Direccionamiento/2014/Seguimiento%20a%20los%20resultados%20del%20Plan%20de%20Acci%C3%B3n%20-%20diciembre%202014.xlsx" TargetMode="External"/><Relationship Id="rId17" Type="http://schemas.openxmlformats.org/officeDocument/2006/relationships/hyperlink" Target="http://intranet.minjusticia.gov.co/Portals/0/SIG/Indicadores_de_Proceso/Informaci%C3%B3n/2014/Impacto%20en%20la%20noticias%20que%20genera%20el%20ministerio%20-%20Grupo%20de%20Comunicaciones.xlsx" TargetMode="External"/><Relationship Id="rId25" Type="http://schemas.openxmlformats.org/officeDocument/2006/relationships/chart" Target="../charts/chart32.xml"/><Relationship Id="rId33" Type="http://schemas.openxmlformats.org/officeDocument/2006/relationships/hyperlink" Target="http://intranet.minjusticia.gov.co/Portals/0/SIG/Indicadores_de_Proceso/Inform%C3%A1ticos/2014/Satisfacci%C3%B3n%20de%20las%20necesidades%20de%20los%20usuarios.xlsx" TargetMode="External"/><Relationship Id="rId38" Type="http://schemas.openxmlformats.org/officeDocument/2006/relationships/hyperlink" Target="http://intranet.minjusticia.gov.co/Portals/0/SIG/Indicadores_de_Proceso/Jur%C3%ADdica/2014/actuaciones/OAJ%20CONSULTAS%20TRAMITADAS%202014.xlsx" TargetMode="External"/><Relationship Id="rId46" Type="http://schemas.openxmlformats.org/officeDocument/2006/relationships/hyperlink" Target="http://intranet.minjusticia.gov.co/Portals/0/SIG/Indicadores_de_Proceso/Contractual/2014/Medici%C3%B3n%20de%20la%20satisfacci%C3%B3n%20de%20los%20clientes%20del%20proceso%20de%20Gesti%C3%B3n%20Contractual.xlsx" TargetMode="External"/><Relationship Id="rId59" Type="http://schemas.openxmlformats.org/officeDocument/2006/relationships/hyperlink" Target="http://intranet.minjusticia.gov.co/Portals/0/SIG/Indicadores_de_Proceso/Administrativa/Bienes/2014/G.B.-Levantamiento%20inventarios%20individuales%204%20trim.%202014.xlsx" TargetMode="External"/><Relationship Id="rId67" Type="http://schemas.openxmlformats.org/officeDocument/2006/relationships/hyperlink" Target="#'objetivos estrat&#233;gicos'!A1"/><Relationship Id="rId20" Type="http://schemas.openxmlformats.org/officeDocument/2006/relationships/chart" Target="../charts/chart27.xml"/><Relationship Id="rId41" Type="http://schemas.openxmlformats.org/officeDocument/2006/relationships/hyperlink" Target="http://intranet.minjusticia.gov.co/Portals/0/SIG/Indicadores_de_Proceso/Contractual/2014/Porcentaje%20de%20solicitudes%20de%20contrataci%C3%B3n%20aceptadas%20%E2%80%93%20sobre%20las%20solicitudes%20presentadas.xlsx" TargetMode="External"/><Relationship Id="rId54" Type="http://schemas.openxmlformats.org/officeDocument/2006/relationships/hyperlink" Target="http://intranet.minjusticia.gov.co/Portals/0/SIG/Indicadores_de_Proceso/Financiera/2014/Modificaciones%20Presupuestales.xlsx" TargetMode="External"/><Relationship Id="rId62" Type="http://schemas.openxmlformats.org/officeDocument/2006/relationships/hyperlink" Target="http://intranet.minjusticia.gov.co/Portals/0/SIG/Indicadores_de_Proceso/Inspecci%C3%B3n/2014/Porcentaje%20de%20Centros%20de%20Conciliaci%C3%B3n%20yo%20Entidades%20Avaladas%20vigilados%20SICSECIV.xlsx" TargetMode="External"/><Relationship Id="rId70" Type="http://schemas.openxmlformats.org/officeDocument/2006/relationships/hyperlink" Target="http://intranet.minjusticia.gov.co/Portals/0/SIG/Indicadores_de_Proceso/Seguimiento/2014/Efectividad%20en%20las%20acciones%20de%20mejoramiento%20dentrol%20del%20SIG.xlsx" TargetMode="External"/><Relationship Id="rId1" Type="http://schemas.openxmlformats.org/officeDocument/2006/relationships/chart" Target="../charts/chart20.xml"/><Relationship Id="rId6" Type="http://schemas.openxmlformats.org/officeDocument/2006/relationships/hyperlink" Target="http://intranet.minjusticia.gov.co/Portals/0/SIG/Indicadores_de_Proceso/Dise%C3%B1o/2014/Proyectos%20de%20ley%20yo%20acto%20legislativos%20en%20tr%C3%A1mite.xlsx" TargetMode="External"/><Relationship Id="rId15" Type="http://schemas.openxmlformats.org/officeDocument/2006/relationships/hyperlink" Target="http://intranet.minjusticia.gov.co/Portals/0/SIG/Indicadores_de_Proceso/Informaci%C3%B3n/2014/Calidad%20de%20la%20informaci%C3%B3n%20provista.xlsx" TargetMode="External"/><Relationship Id="rId23" Type="http://schemas.openxmlformats.org/officeDocument/2006/relationships/chart" Target="../charts/chart30.xml"/><Relationship Id="rId28" Type="http://schemas.openxmlformats.org/officeDocument/2006/relationships/chart" Target="../charts/chart35.xml"/><Relationship Id="rId36" Type="http://schemas.openxmlformats.org/officeDocument/2006/relationships/hyperlink" Target="http://intranet.minjusticia.gov.co/Portals/0/SIG/Indicadores_de_Proceso/Jur%C3%ADdica/2014/Ejecutar%20por%20v%C3%ADa%20coactiva%20las%20obligaciones%20a%20favor%20del%20Ministerio%20de%20Justicia%20y%20del%20Derecho.xlsx" TargetMode="External"/><Relationship Id="rId49" Type="http://schemas.openxmlformats.org/officeDocument/2006/relationships/hyperlink" Target="http://intranet.minjusticia.gov.co/Portals/0/SIG/Indicadores_de_Proceso/Documental/2014/G.D.-Registro%20de%20correspondencia%20recibida.xlsx" TargetMode="External"/><Relationship Id="rId57" Type="http://schemas.openxmlformats.org/officeDocument/2006/relationships/hyperlink" Target="http://intranet.minjusticia.gov.co/LinkClick.aspx?fileticket=QnjNBYJIvio%3d&amp;portalid=0" TargetMode="External"/><Relationship Id="rId10" Type="http://schemas.openxmlformats.org/officeDocument/2006/relationships/hyperlink" Target="http://intranet.minjusticia.gov.co/Portals/0/SIG/Indicadores_de_Proceso/Direccionamiento/2014/Tr%C3%A1mites%20de%20modificaci%C3%B3n%20al%20presupuesto%20realizadas%20cuarto%20trimestre.xlsx" TargetMode="External"/><Relationship Id="rId31" Type="http://schemas.openxmlformats.org/officeDocument/2006/relationships/chart" Target="../charts/chart38.xml"/><Relationship Id="rId44" Type="http://schemas.openxmlformats.org/officeDocument/2006/relationships/hyperlink" Target="http://intranet.minjusticia.gov.co/Portals/0/SIG/Indicadores_de_Proceso/Contractual/2014/Porcentaje%20de%20cumplimiento%20en%20la%20liquidaci%C3%B3n%20de%20contratos.xlsx" TargetMode="External"/><Relationship Id="rId52" Type="http://schemas.openxmlformats.org/officeDocument/2006/relationships/hyperlink" Target="http://intranet.minjusticia.gov.co/Portals/0/SIG/Indicadores_de_Proceso/Financiera/2014/expedicion%20de%20RPs%20a%2031%20de%20Dic-14.xlsx" TargetMode="External"/><Relationship Id="rId60" Type="http://schemas.openxmlformats.org/officeDocument/2006/relationships/hyperlink" Target="http://intranet.minjusticia.gov.co/Portals/0/SIG/Indicadores_de_Proceso/Inspecci%C3%B3n/2014/Acciones%20de%20inspeccion,%20control%20y%20vigilancia.xlsx" TargetMode="External"/><Relationship Id="rId65" Type="http://schemas.openxmlformats.org/officeDocument/2006/relationships/hyperlink" Target="#Aplicaci&#243;n!A1"/><Relationship Id="rId4" Type="http://schemas.openxmlformats.org/officeDocument/2006/relationships/chart" Target="../charts/chart23.xml"/><Relationship Id="rId9" Type="http://schemas.openxmlformats.org/officeDocument/2006/relationships/hyperlink" Target="http://intranet.minjusticia.gov.co/Portals/0/SIG/Indicadores_de_Proceso/Formulaci%C3%B3n/2014/Porcentaje%20de%20avance%20de%20documentos%20CONPES.xlsx" TargetMode="External"/><Relationship Id="rId13" Type="http://schemas.openxmlformats.org/officeDocument/2006/relationships/hyperlink" Target="http://intranet.minjusticia.gov.co/Portals/0/SIG/Indicadores_de_Proceso/Direccionamiento/2014/Seguimiento%20a%20la%20gesti%C3%B3n%20del%20Plan%20de%20Acci%C3%B3n%20-%20diciembre%202014.xlsx" TargetMode="External"/><Relationship Id="rId18" Type="http://schemas.openxmlformats.org/officeDocument/2006/relationships/chart" Target="../charts/chart25.xml"/><Relationship Id="rId39" Type="http://schemas.openxmlformats.org/officeDocument/2006/relationships/hyperlink" Target="http://intranet.minjusticia.gov.co/Portals/0/SIG/Indicadores_de_Proceso/Jur%C3%ADdica/2014/defensa/Atenci%C3%B3n%20de%20demandas%20contra%20el%20MJD.xls" TargetMode="External"/><Relationship Id="rId34" Type="http://schemas.openxmlformats.org/officeDocument/2006/relationships/hyperlink" Target="http://intranet.minjusticia.gov.co/Portals/0/SIG/Indicadores_de_Proceso/Inform%C3%A1ticos/2014/Oportunidad%20en%20la%20atenci%C3%B3n%20del%20soporte%20requerido.xlsx" TargetMode="External"/><Relationship Id="rId50" Type="http://schemas.openxmlformats.org/officeDocument/2006/relationships/hyperlink" Target="http://intranet.minjusticia.gov.co/Portals/0/SIG/Indicadores_de_Proceso/Financiera/2014/expedicion%20de%20CDPs%20a%2031%20de%20Dic-14.xlsx" TargetMode="External"/><Relationship Id="rId55" Type="http://schemas.openxmlformats.org/officeDocument/2006/relationships/hyperlink" Target="http://intranet.minjusticia.gov.co/Portals/0/SIG/Indicadores_de_Proceso/Administrativa/Servicios/2014/hoja%20de%20vida%20parque%20automotor.xlsx"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intranet.minjusticia.gov.co/Portals/0/SIG/Indicadores_de_Proceso/Seguimiento/2014/Porcentaje%20de%20cumplimiento%20dle%20programa%20de%20auditorias.xls" TargetMode="External"/><Relationship Id="rId3" Type="http://schemas.openxmlformats.org/officeDocument/2006/relationships/hyperlink" Target="#'objetivos estrat&#233;gicos'!A1"/><Relationship Id="rId7" Type="http://schemas.openxmlformats.org/officeDocument/2006/relationships/chart" Target="../charts/chart42.xml"/><Relationship Id="rId2" Type="http://schemas.openxmlformats.org/officeDocument/2006/relationships/hyperlink" Target="#'INTRODUCCI&#211;N SIG'!A1"/><Relationship Id="rId1" Type="http://schemas.openxmlformats.org/officeDocument/2006/relationships/chart" Target="../charts/chart39.xml"/><Relationship Id="rId6" Type="http://schemas.openxmlformats.org/officeDocument/2006/relationships/chart" Target="../charts/chart41.xml"/><Relationship Id="rId11" Type="http://schemas.openxmlformats.org/officeDocument/2006/relationships/hyperlink" Target="http://intranet.minjusticia.gov.co/Portals/0/SIG/Indicadores_de_Proceso/Mejoramiento/2014/Porcentaje%20de%20avance%20en%20la%20implementaci%C3%B3n%20del%20SIG.xlsx" TargetMode="External"/><Relationship Id="rId5" Type="http://schemas.openxmlformats.org/officeDocument/2006/relationships/chart" Target="../charts/chart40.xml"/><Relationship Id="rId10" Type="http://schemas.openxmlformats.org/officeDocument/2006/relationships/hyperlink" Target="http://intranet.minjusticia.gov.co/Portals/0/SIG/Indicadores_de_Proceso/Mejoramiento/2014/Desempe%C3%B1o%20del%20Sistema%20Integrado%20de%20Gesti%C3%B3n.xlsx" TargetMode="External"/><Relationship Id="rId4" Type="http://schemas.openxmlformats.org/officeDocument/2006/relationships/image" Target="../media/image3.png"/><Relationship Id="rId9" Type="http://schemas.openxmlformats.org/officeDocument/2006/relationships/hyperlink" Target="http://intranet.minjusticia.gov.co/Portals/0/SIG/Indicadores_de_Proceso/Seguimiento/2014/Efectividad%20en%20las%20acciones%20de%20mejoramiento%20dentrol%20del%20SIG.xlsx" TargetMode="External"/></Relationships>
</file>

<file path=xl/drawings/_rels/drawing8.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image" Target="../media/image3.png"/><Relationship Id="rId7" Type="http://schemas.openxmlformats.org/officeDocument/2006/relationships/chart" Target="../charts/chart46.xml"/><Relationship Id="rId2" Type="http://schemas.openxmlformats.org/officeDocument/2006/relationships/hyperlink" Target="#'objetivos estrat&#233;gicos'!A1"/><Relationship Id="rId1" Type="http://schemas.openxmlformats.org/officeDocument/2006/relationships/hyperlink" Target="#'INTRODUCCI&#211;N SIG'!A1"/><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 Id="rId9" Type="http://schemas.openxmlformats.org/officeDocument/2006/relationships/hyperlink" Target="#Aplicaci&#243;n!A1"/></Relationships>
</file>

<file path=xl/drawings/_rels/drawing9.xml.rels><?xml version="1.0" encoding="UTF-8" standalone="yes"?>
<Relationships xmlns="http://schemas.openxmlformats.org/package/2006/relationships"><Relationship Id="rId8" Type="http://schemas.openxmlformats.org/officeDocument/2006/relationships/chart" Target="../charts/chart52.xml"/><Relationship Id="rId13" Type="http://schemas.openxmlformats.org/officeDocument/2006/relationships/hyperlink" Target="Gesti&#243;n%20Inform&#225;tica/Satisfacci&#243;n%20de%20las%20necesidades%20de%20los%20usuarios%2030%20Enero%202014.xls" TargetMode="External"/><Relationship Id="rId18" Type="http://schemas.openxmlformats.org/officeDocument/2006/relationships/hyperlink" Target="Gesti&#243;n%20Financiera/INDICADOR%20EXPEDICION%20DE%20CDPS%20A%20DIC-31-2013.xls" TargetMode="External"/><Relationship Id="rId26" Type="http://schemas.openxmlformats.org/officeDocument/2006/relationships/hyperlink" Target="Gesti&#243;n%20Administrativa/Servicios%20Administrativos/Mantenimiento%20de%20los%20sistemas%20del%20MJD%20(1)HOJA%20VIDA%20INDICADOR.xls" TargetMode="External"/><Relationship Id="rId3" Type="http://schemas.openxmlformats.org/officeDocument/2006/relationships/image" Target="../media/image3.png"/><Relationship Id="rId21" Type="http://schemas.openxmlformats.org/officeDocument/2006/relationships/hyperlink" Target="Gesti&#243;n%20Financiera/INDICADORES%20ESTADOS%20FINANCIEROS%20%20DIC-31-2013.xls" TargetMode="External"/><Relationship Id="rId7" Type="http://schemas.openxmlformats.org/officeDocument/2006/relationships/chart" Target="../charts/chart51.xml"/><Relationship Id="rId12" Type="http://schemas.openxmlformats.org/officeDocument/2006/relationships/hyperlink" Target="Gesti&#243;n%20Inform&#225;tica/Disponibilidad%20de%20los%20sistemas%20cr&#237;ticos%2030%20Enero%202014.xls" TargetMode="External"/><Relationship Id="rId17" Type="http://schemas.openxmlformats.org/officeDocument/2006/relationships/hyperlink" Target="Gesti&#243;n%20Documental/Registro%20de%20correspondencia%20recibida%20FEBRERO%2011%20DE%202014.xls" TargetMode="External"/><Relationship Id="rId25" Type="http://schemas.openxmlformats.org/officeDocument/2006/relationships/hyperlink" Target="Gesti&#243;n%20Administrativa/Gesti&#243;n%20de%20Bienes/HV%20Baja%20de%20bienes%20del%20inventario%20del%20MJD%20Diciembre%202013.xls" TargetMode="External"/><Relationship Id="rId2" Type="http://schemas.openxmlformats.org/officeDocument/2006/relationships/hyperlink" Target="#'objetivos estrat&#233;gicos'!A1"/><Relationship Id="rId16" Type="http://schemas.openxmlformats.org/officeDocument/2006/relationships/hyperlink" Target="Gesti&#243;n%20Documental/Tablas%20de%20retenci&#243;n%20documental%20actualizadas.xls" TargetMode="External"/><Relationship Id="rId20" Type="http://schemas.openxmlformats.org/officeDocument/2006/relationships/hyperlink" Target="Gesti&#243;n%20Financiera/INDICADOR%20EXPEDICION%20DE%20RPS%20A%20DIC-31-2013.xls" TargetMode="External"/><Relationship Id="rId1" Type="http://schemas.openxmlformats.org/officeDocument/2006/relationships/hyperlink" Target="#'INTRODUCCI&#211;N SIG'!A1"/><Relationship Id="rId6" Type="http://schemas.openxmlformats.org/officeDocument/2006/relationships/chart" Target="../charts/chart50.xml"/><Relationship Id="rId11" Type="http://schemas.openxmlformats.org/officeDocument/2006/relationships/chart" Target="../charts/chart55.xml"/><Relationship Id="rId24" Type="http://schemas.openxmlformats.org/officeDocument/2006/relationships/hyperlink" Target="Gesti&#243;n%20Administrativa/Servicios%20Administrativos/HOJA%20DE%20VIDA%20INDICADOR%20PARQUE%20AUTOMOTOR.xls" TargetMode="External"/><Relationship Id="rId5" Type="http://schemas.openxmlformats.org/officeDocument/2006/relationships/chart" Target="../charts/chart49.xml"/><Relationship Id="rId15" Type="http://schemas.openxmlformats.org/officeDocument/2006/relationships/hyperlink" Target="Gesti&#243;n%20Documental/Registro%20de%20correspondencia%20externa%20despachada%20feb%2011%20de%202014.xls" TargetMode="External"/><Relationship Id="rId23" Type="http://schemas.openxmlformats.org/officeDocument/2006/relationships/hyperlink" Target="Gesti&#243;n%20Administrativa/Gesti&#243;n%20de%20Bienes/HV%20Actualizaci&#243;n%20y%20mantenimiento%20del%20movimiento%20del%20almac&#233;n%20del%20MJD%20Diciembre%202013.xls" TargetMode="External"/><Relationship Id="rId28" Type="http://schemas.openxmlformats.org/officeDocument/2006/relationships/hyperlink" Target="#'G Humana'!A1"/><Relationship Id="rId10" Type="http://schemas.openxmlformats.org/officeDocument/2006/relationships/chart" Target="../charts/chart54.xml"/><Relationship Id="rId19" Type="http://schemas.openxmlformats.org/officeDocument/2006/relationships/hyperlink" Target="Gesti&#243;n%20Financiera/INDICADOR%20PAGO%20DE%20COMPROMISOS%20A%20DIC-31-2013.xls" TargetMode="External"/><Relationship Id="rId4" Type="http://schemas.openxmlformats.org/officeDocument/2006/relationships/chart" Target="../charts/chart48.xml"/><Relationship Id="rId9" Type="http://schemas.openxmlformats.org/officeDocument/2006/relationships/chart" Target="../charts/chart53.xml"/><Relationship Id="rId14" Type="http://schemas.openxmlformats.org/officeDocument/2006/relationships/hyperlink" Target="Gesti&#243;n%20Inform&#225;tica/Oportunidad%20en%20la%20atenci&#243;n%20del%20soporte%20requerido%2030%20Enero%202014.xls" TargetMode="External"/><Relationship Id="rId22" Type="http://schemas.openxmlformats.org/officeDocument/2006/relationships/hyperlink" Target="Gesti&#243;n%20Financiera/Indicador%20Modificaciones%20Presupuestales%20a%20Dic-31-2013.xls" TargetMode="External"/><Relationship Id="rId27" Type="http://schemas.openxmlformats.org/officeDocument/2006/relationships/hyperlink" Target="Gesti&#243;n%20Administrativa/Gesti&#243;n%20de%20Bienes/HV%20INDICADORES%20Levantamiento%20de%20inventarios%20individuales%20DIC.%202013.xls" TargetMode="External"/></Relationships>
</file>

<file path=xl/drawings/drawing1.xml><?xml version="1.0" encoding="utf-8"?>
<xdr:wsDr xmlns:xdr="http://schemas.openxmlformats.org/drawingml/2006/spreadsheetDrawing" xmlns:a="http://schemas.openxmlformats.org/drawingml/2006/main">
  <xdr:twoCellAnchor>
    <xdr:from>
      <xdr:col>3</xdr:col>
      <xdr:colOff>361950</xdr:colOff>
      <xdr:row>5</xdr:row>
      <xdr:rowOff>133350</xdr:rowOff>
    </xdr:from>
    <xdr:to>
      <xdr:col>11</xdr:col>
      <xdr:colOff>704850</xdr:colOff>
      <xdr:row>9</xdr:row>
      <xdr:rowOff>0</xdr:rowOff>
    </xdr:to>
    <xdr:sp macro="" textlink="">
      <xdr:nvSpPr>
        <xdr:cNvPr id="6" name="5 Rectángulo redondeado"/>
        <xdr:cNvSpPr/>
      </xdr:nvSpPr>
      <xdr:spPr>
        <a:xfrm>
          <a:off x="2105025" y="1190625"/>
          <a:ext cx="6438900" cy="628650"/>
        </a:xfrm>
        <a:prstGeom prst="roundRect">
          <a:avLst/>
        </a:prstGeom>
        <a:solidFill>
          <a:schemeClr val="bg1"/>
        </a:solidFill>
        <a:ln w="3175">
          <a:solidFill>
            <a:schemeClr val="tx2">
              <a:lumMod val="60000"/>
              <a:lumOff val="40000"/>
            </a:schemeClr>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4400" b="1">
              <a:solidFill>
                <a:sysClr val="windowText" lastClr="000000"/>
              </a:solidFill>
              <a:latin typeface="Britannic Bold" panose="020B0903060703020204" pitchFamily="34" charset="0"/>
            </a:rPr>
            <a:t>C</a:t>
          </a:r>
          <a:r>
            <a:rPr lang="es-CO" sz="3200" b="1">
              <a:solidFill>
                <a:sysClr val="windowText" lastClr="000000"/>
              </a:solidFill>
              <a:latin typeface="Britannic Bold" panose="020B0903060703020204" pitchFamily="34" charset="0"/>
            </a:rPr>
            <a:t>UADRO</a:t>
          </a:r>
          <a:r>
            <a:rPr lang="es-CO" sz="3200" b="1" baseline="0">
              <a:solidFill>
                <a:sysClr val="windowText" lastClr="000000"/>
              </a:solidFill>
              <a:latin typeface="Britannic Bold" panose="020B0903060703020204" pitchFamily="34" charset="0"/>
            </a:rPr>
            <a:t> DE </a:t>
          </a:r>
          <a:r>
            <a:rPr lang="es-CO" sz="4400" b="1" baseline="0">
              <a:solidFill>
                <a:sysClr val="windowText" lastClr="000000"/>
              </a:solidFill>
              <a:latin typeface="Britannic Bold" panose="020B0903060703020204" pitchFamily="34" charset="0"/>
            </a:rPr>
            <a:t>M</a:t>
          </a:r>
          <a:r>
            <a:rPr lang="es-CO" sz="3200" b="1" baseline="0">
              <a:solidFill>
                <a:sysClr val="windowText" lastClr="000000"/>
              </a:solidFill>
              <a:latin typeface="Britannic Bold" panose="020B0903060703020204" pitchFamily="34" charset="0"/>
            </a:rPr>
            <a:t>ANDO </a:t>
          </a:r>
          <a:r>
            <a:rPr lang="es-CO" sz="4400" b="1" baseline="0">
              <a:solidFill>
                <a:sysClr val="windowText" lastClr="000000"/>
              </a:solidFill>
              <a:latin typeface="Britannic Bold" panose="020B0903060703020204" pitchFamily="34" charset="0"/>
            </a:rPr>
            <a:t>I</a:t>
          </a:r>
          <a:r>
            <a:rPr lang="es-CO" sz="3200" b="1" baseline="0">
              <a:solidFill>
                <a:sysClr val="windowText" lastClr="000000"/>
              </a:solidFill>
              <a:latin typeface="Britannic Bold" panose="020B0903060703020204" pitchFamily="34" charset="0"/>
            </a:rPr>
            <a:t>NTEGRAL</a:t>
          </a:r>
          <a:endParaRPr lang="es-CO" sz="3200" b="1">
            <a:solidFill>
              <a:sysClr val="windowText" lastClr="000000"/>
            </a:solidFill>
            <a:latin typeface="Britannic Bold" panose="020B0903060703020204" pitchFamily="34" charset="0"/>
          </a:endParaRPr>
        </a:p>
      </xdr:txBody>
    </xdr:sp>
    <xdr:clientData/>
  </xdr:twoCellAnchor>
  <xdr:twoCellAnchor>
    <xdr:from>
      <xdr:col>4</xdr:col>
      <xdr:colOff>47623</xdr:colOff>
      <xdr:row>13</xdr:row>
      <xdr:rowOff>138112</xdr:rowOff>
    </xdr:from>
    <xdr:to>
      <xdr:col>10</xdr:col>
      <xdr:colOff>695324</xdr:colOff>
      <xdr:row>26</xdr:row>
      <xdr:rowOff>57150</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38100</xdr:colOff>
      <xdr:row>4</xdr:row>
      <xdr:rowOff>9525</xdr:rowOff>
    </xdr:from>
    <xdr:to>
      <xdr:col>1</xdr:col>
      <xdr:colOff>914400</xdr:colOff>
      <xdr:row>9</xdr:row>
      <xdr:rowOff>0</xdr:rowOff>
    </xdr:to>
    <xdr:sp macro="" textlink="">
      <xdr:nvSpPr>
        <xdr:cNvPr id="12" name="11 Rectángulo"/>
        <xdr:cNvSpPr/>
      </xdr:nvSpPr>
      <xdr:spPr>
        <a:xfrm>
          <a:off x="38100" y="866775"/>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bg1"/>
              </a:solidFill>
              <a:latin typeface="Britannic Bold" panose="020B0903060703020204" pitchFamily="34" charset="0"/>
            </a:rPr>
            <a:t>CUADRO DE </a:t>
          </a:r>
          <a:r>
            <a:rPr lang="es-CO" sz="1600">
              <a:solidFill>
                <a:schemeClr val="bg1"/>
              </a:solidFill>
              <a:latin typeface="Britannic Bold" panose="020B0903060703020204" pitchFamily="34" charset="0"/>
            </a:rPr>
            <a:t>MANDO</a:t>
          </a:r>
          <a:r>
            <a:rPr lang="es-CO" sz="1200">
              <a:solidFill>
                <a:schemeClr val="bg1"/>
              </a:solidFill>
              <a:latin typeface="Britannic Bold" panose="020B0903060703020204" pitchFamily="34" charset="0"/>
            </a:rPr>
            <a:t> </a:t>
          </a:r>
          <a:r>
            <a:rPr lang="es-CO" sz="1000">
              <a:solidFill>
                <a:schemeClr val="bg1"/>
              </a:solidFill>
              <a:latin typeface="Britannic Bold" panose="020B0903060703020204" pitchFamily="34" charset="0"/>
            </a:rPr>
            <a:t>INTEGRAL</a:t>
          </a:r>
        </a:p>
      </xdr:txBody>
    </xdr:sp>
    <xdr:clientData/>
  </xdr:twoCellAnchor>
  <xdr:twoCellAnchor>
    <xdr:from>
      <xdr:col>13</xdr:col>
      <xdr:colOff>47625</xdr:colOff>
      <xdr:row>23</xdr:row>
      <xdr:rowOff>9525</xdr:rowOff>
    </xdr:from>
    <xdr:to>
      <xdr:col>13</xdr:col>
      <xdr:colOff>923925</xdr:colOff>
      <xdr:row>28</xdr:row>
      <xdr:rowOff>0</xdr:rowOff>
    </xdr:to>
    <xdr:sp macro="" textlink="">
      <xdr:nvSpPr>
        <xdr:cNvPr id="13" name="12 Rectángulo"/>
        <xdr:cNvSpPr/>
      </xdr:nvSpPr>
      <xdr:spPr>
        <a:xfrm>
          <a:off x="9639300" y="4686300"/>
          <a:ext cx="8763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bg1"/>
              </a:solidFill>
              <a:latin typeface="Britannic Bold" panose="020B0903060703020204" pitchFamily="34" charset="0"/>
            </a:rPr>
            <a:t>CUADRO DE </a:t>
          </a:r>
          <a:r>
            <a:rPr lang="es-CO" sz="1600">
              <a:solidFill>
                <a:schemeClr val="bg1"/>
              </a:solidFill>
              <a:latin typeface="Britannic Bold" panose="020B0903060703020204" pitchFamily="34" charset="0"/>
            </a:rPr>
            <a:t>MANDO</a:t>
          </a:r>
          <a:r>
            <a:rPr lang="es-CO" sz="1200">
              <a:solidFill>
                <a:schemeClr val="bg1"/>
              </a:solidFill>
              <a:latin typeface="Britannic Bold" panose="020B0903060703020204" pitchFamily="34" charset="0"/>
            </a:rPr>
            <a:t> </a:t>
          </a:r>
          <a:r>
            <a:rPr lang="es-CO" sz="1000">
              <a:solidFill>
                <a:schemeClr val="bg1"/>
              </a:solidFill>
              <a:latin typeface="Britannic Bold" panose="020B0903060703020204" pitchFamily="34" charset="0"/>
            </a:rPr>
            <a:t>INTEGRAL</a:t>
          </a:r>
        </a:p>
      </xdr:txBody>
    </xdr:sp>
    <xdr:clientData/>
  </xdr:twoCellAnchor>
  <xdr:twoCellAnchor>
    <xdr:from>
      <xdr:col>4</xdr:col>
      <xdr:colOff>371475</xdr:colOff>
      <xdr:row>0</xdr:row>
      <xdr:rowOff>57150</xdr:rowOff>
    </xdr:from>
    <xdr:to>
      <xdr:col>5</xdr:col>
      <xdr:colOff>485775</xdr:colOff>
      <xdr:row>1</xdr:row>
      <xdr:rowOff>209550</xdr:rowOff>
    </xdr:to>
    <xdr:sp macro="" textlink="">
      <xdr:nvSpPr>
        <xdr:cNvPr id="14" name="13 Rectángulo"/>
        <xdr:cNvSpPr/>
      </xdr:nvSpPr>
      <xdr:spPr>
        <a:xfrm>
          <a:off x="4192681" y="57150"/>
          <a:ext cx="876300" cy="376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chemeClr val="bg1"/>
              </a:solidFill>
              <a:latin typeface="Britannic Bold" panose="020B0903060703020204" pitchFamily="34" charset="0"/>
            </a:rPr>
            <a:t>2016</a:t>
          </a:r>
          <a:endParaRPr lang="es-CO" sz="1000">
            <a:solidFill>
              <a:schemeClr val="bg1"/>
            </a:solidFill>
            <a:latin typeface="Britannic Bold" panose="020B0903060703020204" pitchFamily="34" charset="0"/>
          </a:endParaRPr>
        </a:p>
      </xdr:txBody>
    </xdr:sp>
    <xdr:clientData/>
  </xdr:twoCellAnchor>
  <xdr:twoCellAnchor editAs="oneCell">
    <xdr:from>
      <xdr:col>8</xdr:col>
      <xdr:colOff>313764</xdr:colOff>
      <xdr:row>0</xdr:row>
      <xdr:rowOff>0</xdr:rowOff>
    </xdr:from>
    <xdr:to>
      <xdr:col>11</xdr:col>
      <xdr:colOff>470647</xdr:colOff>
      <xdr:row>3</xdr:row>
      <xdr:rowOff>121584</xdr:rowOff>
    </xdr:to>
    <xdr:pic>
      <xdr:nvPicPr>
        <xdr:cNvPr id="10" name="Imagen 9" descr="MinJusticia"/>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r="47765"/>
        <a:stretch/>
      </xdr:blipFill>
      <xdr:spPr bwMode="auto">
        <a:xfrm>
          <a:off x="7182970" y="0"/>
          <a:ext cx="2442883"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3707"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738889"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764193"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0</xdr:rowOff>
    </xdr:from>
    <xdr:to>
      <xdr:col>5</xdr:col>
      <xdr:colOff>751050</xdr:colOff>
      <xdr:row>2</xdr:row>
      <xdr:rowOff>9525</xdr:rowOff>
    </xdr:to>
    <xdr:grpSp>
      <xdr:nvGrpSpPr>
        <xdr:cNvPr id="22" name="21 Grupo"/>
        <xdr:cNvGrpSpPr/>
      </xdr:nvGrpSpPr>
      <xdr:grpSpPr>
        <a:xfrm>
          <a:off x="238125" y="1876425"/>
          <a:ext cx="3780000" cy="9525"/>
          <a:chOff x="19049" y="1157286"/>
          <a:chExt cx="3810001" cy="2128839"/>
        </a:xfrm>
      </xdr:grpSpPr>
      <xdr:graphicFrame macro="">
        <xdr:nvGraphicFramePr>
          <xdr:cNvPr id="23" name="2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24" name="23 Grupo"/>
          <xdr:cNvGrpSpPr/>
        </xdr:nvGrpSpPr>
        <xdr:grpSpPr>
          <a:xfrm>
            <a:off x="19049" y="2457450"/>
            <a:ext cx="3799115" cy="820657"/>
            <a:chOff x="19049" y="2466975"/>
            <a:chExt cx="3799115" cy="820657"/>
          </a:xfrm>
        </xdr:grpSpPr>
        <xdr:sp macro="" textlink="">
          <xdr:nvSpPr>
            <xdr:cNvPr id="25" name="2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6" name="25 Grupo"/>
            <xdr:cNvGrpSpPr/>
          </xdr:nvGrpSpPr>
          <xdr:grpSpPr>
            <a:xfrm>
              <a:off x="438150" y="2476499"/>
              <a:ext cx="2886075" cy="756001"/>
              <a:chOff x="2695575" y="4410074"/>
              <a:chExt cx="2886075" cy="756001"/>
            </a:xfrm>
          </xdr:grpSpPr>
          <xdr:sp macro="" textlink="">
            <xdr:nvSpPr>
              <xdr:cNvPr id="27" name="2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8" name="27 Grupo"/>
              <xdr:cNvGrpSpPr/>
            </xdr:nvGrpSpPr>
            <xdr:grpSpPr>
              <a:xfrm>
                <a:off x="3819525" y="4410075"/>
                <a:ext cx="1762125" cy="756000"/>
                <a:chOff x="5191125" y="4410075"/>
                <a:chExt cx="1762125" cy="756000"/>
              </a:xfrm>
            </xdr:grpSpPr>
            <xdr:grpSp>
              <xdr:nvGrpSpPr>
                <xdr:cNvPr id="29" name="28 Grupo"/>
                <xdr:cNvGrpSpPr/>
              </xdr:nvGrpSpPr>
              <xdr:grpSpPr>
                <a:xfrm>
                  <a:off x="6115051" y="4410075"/>
                  <a:ext cx="838199" cy="756000"/>
                  <a:chOff x="2286000" y="4343400"/>
                  <a:chExt cx="1571625" cy="747300"/>
                </a:xfrm>
              </xdr:grpSpPr>
              <xdr:sp macro="" textlink="">
                <xdr:nvSpPr>
                  <xdr:cNvPr id="34" name="3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35" name="3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36" name="3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30" name="29 Grupo"/>
                <xdr:cNvGrpSpPr/>
              </xdr:nvGrpSpPr>
              <xdr:grpSpPr>
                <a:xfrm>
                  <a:off x="5191125" y="4524374"/>
                  <a:ext cx="729525" cy="554016"/>
                  <a:chOff x="5210175" y="4533899"/>
                  <a:chExt cx="729525" cy="554016"/>
                </a:xfrm>
              </xdr:grpSpPr>
              <xdr:sp macro="" textlink="">
                <xdr:nvSpPr>
                  <xdr:cNvPr id="31" name="3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2" name="3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33" name="3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19049</xdr:colOff>
      <xdr:row>5</xdr:row>
      <xdr:rowOff>9526</xdr:rowOff>
    </xdr:from>
    <xdr:to>
      <xdr:col>10</xdr:col>
      <xdr:colOff>752474</xdr:colOff>
      <xdr:row>10</xdr:row>
      <xdr:rowOff>0</xdr:rowOff>
    </xdr:to>
    <xdr:graphicFrame macro="">
      <xdr:nvGraphicFramePr>
        <xdr:cNvPr id="77" name="7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19049</xdr:colOff>
      <xdr:row>2</xdr:row>
      <xdr:rowOff>14286</xdr:rowOff>
    </xdr:from>
    <xdr:to>
      <xdr:col>6</xdr:col>
      <xdr:colOff>19050</xdr:colOff>
      <xdr:row>13</xdr:row>
      <xdr:rowOff>0</xdr:rowOff>
    </xdr:to>
    <xdr:grpSp>
      <xdr:nvGrpSpPr>
        <xdr:cNvPr id="79" name="78 Grupo"/>
        <xdr:cNvGrpSpPr/>
      </xdr:nvGrpSpPr>
      <xdr:grpSpPr>
        <a:xfrm>
          <a:off x="238124" y="1890711"/>
          <a:ext cx="3810001" cy="2119314"/>
          <a:chOff x="19049" y="1157286"/>
          <a:chExt cx="3810001" cy="2128839"/>
        </a:xfrm>
      </xdr:grpSpPr>
      <xdr:graphicFrame macro="">
        <xdr:nvGraphicFramePr>
          <xdr:cNvPr id="80" name="79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81" name="80 Grupo"/>
          <xdr:cNvGrpSpPr/>
        </xdr:nvGrpSpPr>
        <xdr:grpSpPr>
          <a:xfrm>
            <a:off x="19049" y="2438400"/>
            <a:ext cx="3798000" cy="828000"/>
            <a:chOff x="19049" y="2447925"/>
            <a:chExt cx="3798000" cy="828000"/>
          </a:xfrm>
        </xdr:grpSpPr>
        <xdr:sp macro="" textlink="">
          <xdr:nvSpPr>
            <xdr:cNvPr id="82" name="81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3" name="82 Grupo"/>
            <xdr:cNvGrpSpPr/>
          </xdr:nvGrpSpPr>
          <xdr:grpSpPr>
            <a:xfrm>
              <a:off x="438150" y="2476499"/>
              <a:ext cx="2886075" cy="756001"/>
              <a:chOff x="2695575" y="4410074"/>
              <a:chExt cx="2886075" cy="756001"/>
            </a:xfrm>
          </xdr:grpSpPr>
          <xdr:sp macro="" textlink="">
            <xdr:nvSpPr>
              <xdr:cNvPr id="84" name="83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5" name="84 Grupo"/>
              <xdr:cNvGrpSpPr/>
            </xdr:nvGrpSpPr>
            <xdr:grpSpPr>
              <a:xfrm>
                <a:off x="3819525" y="4410075"/>
                <a:ext cx="1762125" cy="756000"/>
                <a:chOff x="5191125" y="4410075"/>
                <a:chExt cx="1762125" cy="756000"/>
              </a:xfrm>
            </xdr:grpSpPr>
            <xdr:grpSp>
              <xdr:nvGrpSpPr>
                <xdr:cNvPr id="86" name="85 Grupo"/>
                <xdr:cNvGrpSpPr/>
              </xdr:nvGrpSpPr>
              <xdr:grpSpPr>
                <a:xfrm>
                  <a:off x="6115051" y="4410075"/>
                  <a:ext cx="838199" cy="756000"/>
                  <a:chOff x="2286000" y="4343400"/>
                  <a:chExt cx="1571625" cy="747300"/>
                </a:xfrm>
              </xdr:grpSpPr>
              <xdr:sp macro="" textlink="">
                <xdr:nvSpPr>
                  <xdr:cNvPr id="91" name="90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87" name="86 Grupo"/>
                <xdr:cNvGrpSpPr/>
              </xdr:nvGrpSpPr>
              <xdr:grpSpPr>
                <a:xfrm>
                  <a:off x="5191125" y="4524374"/>
                  <a:ext cx="729525" cy="554016"/>
                  <a:chOff x="5210175" y="4533899"/>
                  <a:chExt cx="729525" cy="554016"/>
                </a:xfrm>
              </xdr:grpSpPr>
              <xdr:sp macro="" textlink="">
                <xdr:nvSpPr>
                  <xdr:cNvPr id="88" name="87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9" name="88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0" name="89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96" name="9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19049</xdr:colOff>
      <xdr:row>8</xdr:row>
      <xdr:rowOff>151828</xdr:rowOff>
    </xdr:from>
    <xdr:to>
      <xdr:col>6</xdr:col>
      <xdr:colOff>7049</xdr:colOff>
      <xdr:row>12</xdr:row>
      <xdr:rowOff>181768</xdr:rowOff>
    </xdr:to>
    <xdr:grpSp>
      <xdr:nvGrpSpPr>
        <xdr:cNvPr id="119" name="118 Grupo"/>
        <xdr:cNvGrpSpPr/>
      </xdr:nvGrpSpPr>
      <xdr:grpSpPr>
        <a:xfrm>
          <a:off x="238124" y="3171253"/>
          <a:ext cx="3798000" cy="820515"/>
          <a:chOff x="4794250" y="6762750"/>
          <a:chExt cx="3798000" cy="823690"/>
        </a:xfrm>
      </xdr:grpSpPr>
      <xdr:sp macro="" textlink="">
        <xdr:nvSpPr>
          <xdr:cNvPr id="120" name="11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1" name="12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2" name="12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4" name="12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5" name="12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6" name="12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28" name="127 Grupo"/>
        <xdr:cNvGrpSpPr/>
      </xdr:nvGrpSpPr>
      <xdr:grpSpPr>
        <a:xfrm>
          <a:off x="10172700" y="2257425"/>
          <a:ext cx="3517083" cy="1447804"/>
          <a:chOff x="9905999" y="2190748"/>
          <a:chExt cx="3527666" cy="1449920"/>
        </a:xfrm>
      </xdr:grpSpPr>
      <xdr:grpSp>
        <xdr:nvGrpSpPr>
          <xdr:cNvPr id="129" name="128 Grupo"/>
          <xdr:cNvGrpSpPr/>
        </xdr:nvGrpSpPr>
        <xdr:grpSpPr>
          <a:xfrm>
            <a:off x="9948333" y="2190748"/>
            <a:ext cx="3474750" cy="412751"/>
            <a:chOff x="8286750" y="4519082"/>
            <a:chExt cx="3474750" cy="412751"/>
          </a:xfrm>
        </xdr:grpSpPr>
        <xdr:grpSp>
          <xdr:nvGrpSpPr>
            <xdr:cNvPr id="152" name="151 Grupo"/>
            <xdr:cNvGrpSpPr/>
          </xdr:nvGrpSpPr>
          <xdr:grpSpPr>
            <a:xfrm>
              <a:off x="8286750" y="4519082"/>
              <a:ext cx="3472629" cy="412751"/>
              <a:chOff x="8286750" y="4519082"/>
              <a:chExt cx="3472629" cy="412751"/>
            </a:xfrm>
          </xdr:grpSpPr>
          <xdr:sp macro="" textlink="">
            <xdr:nvSpPr>
              <xdr:cNvPr id="155" name="154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6" name="155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7" name="156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3" name="152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4" name="153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30" name="129 Grupo"/>
          <xdr:cNvGrpSpPr/>
        </xdr:nvGrpSpPr>
        <xdr:grpSpPr>
          <a:xfrm>
            <a:off x="9905999" y="3058589"/>
            <a:ext cx="3527666" cy="582079"/>
            <a:chOff x="8233834" y="4349754"/>
            <a:chExt cx="3527666" cy="582079"/>
          </a:xfrm>
        </xdr:grpSpPr>
        <xdr:grpSp>
          <xdr:nvGrpSpPr>
            <xdr:cNvPr id="131" name="130 Grupo"/>
            <xdr:cNvGrpSpPr/>
          </xdr:nvGrpSpPr>
          <xdr:grpSpPr>
            <a:xfrm>
              <a:off x="8233834" y="4349754"/>
              <a:ext cx="3525545" cy="582079"/>
              <a:chOff x="8233834" y="4349754"/>
              <a:chExt cx="3525545" cy="582079"/>
            </a:xfrm>
          </xdr:grpSpPr>
          <xdr:sp macro="" textlink="">
            <xdr:nvSpPr>
              <xdr:cNvPr id="149" name="148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50" name="149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1" name="150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32" name="13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33" name="13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412749</xdr:colOff>
      <xdr:row>5</xdr:row>
      <xdr:rowOff>31748</xdr:rowOff>
    </xdr:from>
    <xdr:to>
      <xdr:col>10</xdr:col>
      <xdr:colOff>595840</xdr:colOff>
      <xdr:row>7</xdr:row>
      <xdr:rowOff>156631</xdr:rowOff>
    </xdr:to>
    <xdr:grpSp>
      <xdr:nvGrpSpPr>
        <xdr:cNvPr id="134" name="133 Grupo"/>
        <xdr:cNvGrpSpPr/>
      </xdr:nvGrpSpPr>
      <xdr:grpSpPr>
        <a:xfrm>
          <a:off x="5965824" y="2479673"/>
          <a:ext cx="1707091" cy="505883"/>
          <a:chOff x="10128250" y="4804833"/>
          <a:chExt cx="1707091" cy="505883"/>
        </a:xfrm>
      </xdr:grpSpPr>
      <xdr:sp macro="" textlink="">
        <xdr:nvSpPr>
          <xdr:cNvPr id="13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6" name="13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7" name="13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5</xdr:row>
      <xdr:rowOff>21167</xdr:rowOff>
    </xdr:from>
    <xdr:to>
      <xdr:col>13</xdr:col>
      <xdr:colOff>564089</xdr:colOff>
      <xdr:row>7</xdr:row>
      <xdr:rowOff>146050</xdr:rowOff>
    </xdr:to>
    <xdr:grpSp>
      <xdr:nvGrpSpPr>
        <xdr:cNvPr id="139" name="138 Grupo"/>
        <xdr:cNvGrpSpPr/>
      </xdr:nvGrpSpPr>
      <xdr:grpSpPr>
        <a:xfrm>
          <a:off x="8267698" y="2469092"/>
          <a:ext cx="1707091" cy="505883"/>
          <a:chOff x="10128250" y="4804833"/>
          <a:chExt cx="1707091" cy="505883"/>
        </a:xfrm>
      </xdr:grpSpPr>
      <xdr:sp macro="" textlink="">
        <xdr:nvSpPr>
          <xdr:cNvPr id="14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1" name="14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2" name="14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174171</xdr:colOff>
      <xdr:row>11</xdr:row>
      <xdr:rowOff>54428</xdr:rowOff>
    </xdr:from>
    <xdr:to>
      <xdr:col>10</xdr:col>
      <xdr:colOff>738170</xdr:colOff>
      <xdr:row>12</xdr:row>
      <xdr:rowOff>150804</xdr:rowOff>
    </xdr:to>
    <xdr:grpSp>
      <xdr:nvGrpSpPr>
        <xdr:cNvPr id="94" name="84 Grupo"/>
        <xdr:cNvGrpSpPr/>
      </xdr:nvGrpSpPr>
      <xdr:grpSpPr>
        <a:xfrm>
          <a:off x="5727246" y="3664403"/>
          <a:ext cx="2087999" cy="296401"/>
          <a:chOff x="10315575" y="3429000"/>
          <a:chExt cx="1840725" cy="296400"/>
        </a:xfrm>
      </xdr:grpSpPr>
      <xdr:grpSp>
        <xdr:nvGrpSpPr>
          <xdr:cNvPr id="95" name="85 Grupo"/>
          <xdr:cNvGrpSpPr/>
        </xdr:nvGrpSpPr>
        <xdr:grpSpPr>
          <a:xfrm>
            <a:off x="10934700" y="3429000"/>
            <a:ext cx="1221600" cy="296400"/>
            <a:chOff x="5372100" y="2914650"/>
            <a:chExt cx="1221600" cy="296400"/>
          </a:xfrm>
        </xdr:grpSpPr>
        <xdr:grpSp>
          <xdr:nvGrpSpPr>
            <xdr:cNvPr id="98" name="87 Grupo"/>
            <xdr:cNvGrpSpPr/>
          </xdr:nvGrpSpPr>
          <xdr:grpSpPr>
            <a:xfrm>
              <a:off x="5372100" y="2914650"/>
              <a:ext cx="612000" cy="296400"/>
              <a:chOff x="5372100" y="2914650"/>
              <a:chExt cx="612000" cy="296400"/>
            </a:xfrm>
          </xdr:grpSpPr>
          <xdr:sp macro="" textlink="">
            <xdr:nvSpPr>
              <xdr:cNvPr id="145" name="9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146" name="9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9" name="88 Grupo"/>
            <xdr:cNvGrpSpPr/>
          </xdr:nvGrpSpPr>
          <xdr:grpSpPr>
            <a:xfrm>
              <a:off x="5981700" y="2914650"/>
              <a:ext cx="612000" cy="296400"/>
              <a:chOff x="5372100" y="2914650"/>
              <a:chExt cx="612000" cy="296400"/>
            </a:xfrm>
          </xdr:grpSpPr>
          <xdr:sp macro="" textlink="">
            <xdr:nvSpPr>
              <xdr:cNvPr id="100" name="8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44" name="9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88446</xdr:colOff>
      <xdr:row>11</xdr:row>
      <xdr:rowOff>76200</xdr:rowOff>
    </xdr:from>
    <xdr:to>
      <xdr:col>13</xdr:col>
      <xdr:colOff>652446</xdr:colOff>
      <xdr:row>12</xdr:row>
      <xdr:rowOff>172576</xdr:rowOff>
    </xdr:to>
    <xdr:grpSp>
      <xdr:nvGrpSpPr>
        <xdr:cNvPr id="147" name="93 Grupo"/>
        <xdr:cNvGrpSpPr/>
      </xdr:nvGrpSpPr>
      <xdr:grpSpPr>
        <a:xfrm>
          <a:off x="7975146" y="3686175"/>
          <a:ext cx="2088000" cy="296401"/>
          <a:chOff x="10315575" y="3429000"/>
          <a:chExt cx="1840725" cy="296400"/>
        </a:xfrm>
      </xdr:grpSpPr>
      <xdr:grpSp>
        <xdr:nvGrpSpPr>
          <xdr:cNvPr id="148" name="94 Grupo"/>
          <xdr:cNvGrpSpPr/>
        </xdr:nvGrpSpPr>
        <xdr:grpSpPr>
          <a:xfrm>
            <a:off x="10934700" y="3429000"/>
            <a:ext cx="1221600" cy="296400"/>
            <a:chOff x="5372100" y="2914650"/>
            <a:chExt cx="1221600" cy="296400"/>
          </a:xfrm>
        </xdr:grpSpPr>
        <xdr:grpSp>
          <xdr:nvGrpSpPr>
            <xdr:cNvPr id="159" name="96 Grupo"/>
            <xdr:cNvGrpSpPr/>
          </xdr:nvGrpSpPr>
          <xdr:grpSpPr>
            <a:xfrm>
              <a:off x="5372100" y="2914650"/>
              <a:ext cx="612000" cy="296400"/>
              <a:chOff x="5372100" y="2914650"/>
              <a:chExt cx="612000" cy="296400"/>
            </a:xfrm>
          </xdr:grpSpPr>
          <xdr:sp macro="" textlink="">
            <xdr:nvSpPr>
              <xdr:cNvPr id="163" name="10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164" name="10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60" name="97 Grupo"/>
            <xdr:cNvGrpSpPr/>
          </xdr:nvGrpSpPr>
          <xdr:grpSpPr>
            <a:xfrm>
              <a:off x="5981700" y="2914650"/>
              <a:ext cx="612000" cy="296400"/>
              <a:chOff x="5372100" y="2914650"/>
              <a:chExt cx="612000" cy="296400"/>
            </a:xfrm>
          </xdr:grpSpPr>
          <xdr:sp macro="" textlink="">
            <xdr:nvSpPr>
              <xdr:cNvPr id="161" name="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62" name="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58"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83083"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44" name="43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45" name="44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46" name="45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47" name="46 Grupo"/>
        <xdr:cNvGrpSpPr/>
      </xdr:nvGrpSpPr>
      <xdr:grpSpPr>
        <a:xfrm>
          <a:off x="10869083" y="1714500"/>
          <a:ext cx="2257425" cy="952499"/>
          <a:chOff x="7620000" y="1724025"/>
          <a:chExt cx="2257425" cy="952499"/>
        </a:xfrm>
      </xdr:grpSpPr>
      <xdr:graphicFrame macro="">
        <xdr:nvGraphicFramePr>
          <xdr:cNvPr id="48" name="4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0" name="4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1" name="5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105830</xdr:colOff>
      <xdr:row>11</xdr:row>
      <xdr:rowOff>74081</xdr:rowOff>
    </xdr:from>
    <xdr:to>
      <xdr:col>10</xdr:col>
      <xdr:colOff>669830</xdr:colOff>
      <xdr:row>12</xdr:row>
      <xdr:rowOff>169398</xdr:rowOff>
    </xdr:to>
    <xdr:grpSp>
      <xdr:nvGrpSpPr>
        <xdr:cNvPr id="53" name="52 Grupo"/>
        <xdr:cNvGrpSpPr/>
      </xdr:nvGrpSpPr>
      <xdr:grpSpPr>
        <a:xfrm>
          <a:off x="6349997" y="2952748"/>
          <a:ext cx="2088000" cy="296400"/>
          <a:chOff x="10315575" y="3429000"/>
          <a:chExt cx="1840725" cy="296400"/>
        </a:xfrm>
      </xdr:grpSpPr>
      <xdr:grpSp>
        <xdr:nvGrpSpPr>
          <xdr:cNvPr id="54" name="53 Grupo"/>
          <xdr:cNvGrpSpPr/>
        </xdr:nvGrpSpPr>
        <xdr:grpSpPr>
          <a:xfrm>
            <a:off x="10934700" y="3429000"/>
            <a:ext cx="1221600" cy="296400"/>
            <a:chOff x="5372100" y="2914650"/>
            <a:chExt cx="1221600" cy="296400"/>
          </a:xfrm>
        </xdr:grpSpPr>
        <xdr:grpSp>
          <xdr:nvGrpSpPr>
            <xdr:cNvPr id="56" name="55 Grupo"/>
            <xdr:cNvGrpSpPr/>
          </xdr:nvGrpSpPr>
          <xdr:grpSpPr>
            <a:xfrm>
              <a:off x="5372100" y="2914650"/>
              <a:ext cx="910554" cy="296400"/>
              <a:chOff x="5372100" y="2914650"/>
              <a:chExt cx="910554" cy="296400"/>
            </a:xfrm>
          </xdr:grpSpPr>
          <xdr:sp macro="" textlink="">
            <xdr:nvSpPr>
              <xdr:cNvPr id="58" name="57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59" name="58 CuadroTexto">
                <a:hlinkClick xmlns:r="http://schemas.openxmlformats.org/officeDocument/2006/relationships" r:id="rId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57" name="56 CuadroTexto">
              <a:hlinkClick xmlns:r="http://schemas.openxmlformats.org/officeDocument/2006/relationships" r:id="rId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2</a:t>
              </a:r>
              <a:endParaRPr lang="es-CO" sz="900" u="none"/>
            </a:p>
          </xdr:txBody>
        </xdr:sp>
      </xdr:grpSp>
      <xdr:sp macro="" textlink="">
        <xdr:nvSpPr>
          <xdr:cNvPr id="55" name="5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2</xdr:colOff>
      <xdr:row>11</xdr:row>
      <xdr:rowOff>74080</xdr:rowOff>
    </xdr:from>
    <xdr:to>
      <xdr:col>14</xdr:col>
      <xdr:colOff>90959</xdr:colOff>
      <xdr:row>12</xdr:row>
      <xdr:rowOff>163046</xdr:rowOff>
    </xdr:to>
    <xdr:grpSp>
      <xdr:nvGrpSpPr>
        <xdr:cNvPr id="67" name="66 Grupo"/>
        <xdr:cNvGrpSpPr/>
      </xdr:nvGrpSpPr>
      <xdr:grpSpPr>
        <a:xfrm>
          <a:off x="8583085" y="2952747"/>
          <a:ext cx="2376957" cy="290049"/>
          <a:chOff x="9577925" y="14710834"/>
          <a:chExt cx="2376957" cy="289865"/>
        </a:xfrm>
      </xdr:grpSpPr>
      <xdr:grpSp>
        <xdr:nvGrpSpPr>
          <xdr:cNvPr id="68" name="67 Grupo"/>
          <xdr:cNvGrpSpPr/>
        </xdr:nvGrpSpPr>
        <xdr:grpSpPr>
          <a:xfrm>
            <a:off x="9577925" y="14712950"/>
            <a:ext cx="2206790" cy="287749"/>
            <a:chOff x="10212946" y="3429000"/>
            <a:chExt cx="1945446" cy="287749"/>
          </a:xfrm>
        </xdr:grpSpPr>
        <xdr:grpSp>
          <xdr:nvGrpSpPr>
            <xdr:cNvPr id="70" name="69 Grupo"/>
            <xdr:cNvGrpSpPr/>
          </xdr:nvGrpSpPr>
          <xdr:grpSpPr>
            <a:xfrm>
              <a:off x="10640995" y="3429000"/>
              <a:ext cx="1517397" cy="287749"/>
              <a:chOff x="5078395" y="2914650"/>
              <a:chExt cx="1517397" cy="287749"/>
            </a:xfrm>
          </xdr:grpSpPr>
          <xdr:grpSp>
            <xdr:nvGrpSpPr>
              <xdr:cNvPr id="72" name="71 Grupo"/>
              <xdr:cNvGrpSpPr/>
            </xdr:nvGrpSpPr>
            <xdr:grpSpPr>
              <a:xfrm>
                <a:off x="5078395" y="2914650"/>
                <a:ext cx="635135" cy="287749"/>
                <a:chOff x="5078395" y="2914650"/>
                <a:chExt cx="635135" cy="287749"/>
              </a:xfrm>
            </xdr:grpSpPr>
            <xdr:sp macro="" textlink="">
              <xdr:nvSpPr>
                <xdr:cNvPr id="76" name="75 CuadroTexto">
                  <a:hlinkClick xmlns:r="http://schemas.openxmlformats.org/officeDocument/2006/relationships" r:id="rId1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77" name="76 CuadroTexto">
                  <a:hlinkClick xmlns:r="http://schemas.openxmlformats.org/officeDocument/2006/relationships" r:id="rId11"/>
                </xdr:cNvPr>
                <xdr:cNvSpPr txBox="1"/>
              </xdr:nvSpPr>
              <xdr:spPr>
                <a:xfrm>
                  <a:off x="5078395" y="305839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4</a:t>
                  </a:r>
                  <a:endParaRPr lang="es-CO" sz="900" u="none"/>
                </a:p>
              </xdr:txBody>
            </xdr:sp>
          </xdr:grpSp>
          <xdr:grpSp>
            <xdr:nvGrpSpPr>
              <xdr:cNvPr id="73" name="72 Grupo"/>
              <xdr:cNvGrpSpPr/>
            </xdr:nvGrpSpPr>
            <xdr:grpSpPr>
              <a:xfrm>
                <a:off x="5574371" y="2914650"/>
                <a:ext cx="1021421" cy="279099"/>
                <a:chOff x="4964771" y="2914650"/>
                <a:chExt cx="1021421" cy="279099"/>
              </a:xfrm>
            </xdr:grpSpPr>
            <xdr:sp macro="" textlink="">
              <xdr:nvSpPr>
                <xdr:cNvPr id="74" name="73 CuadroTexto">
                  <a:hlinkClick xmlns:r="http://schemas.openxmlformats.org/officeDocument/2006/relationships" r:id="rId1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2</a:t>
                  </a:r>
                  <a:endParaRPr lang="es-CO" sz="900" u="none"/>
                </a:p>
              </xdr:txBody>
            </xdr:sp>
            <xdr:sp macro="" textlink="">
              <xdr:nvSpPr>
                <xdr:cNvPr id="75" name="74 CuadroTexto">
                  <a:hlinkClick xmlns:r="http://schemas.openxmlformats.org/officeDocument/2006/relationships" r:id="rId13"/>
                </xdr:cNvPr>
                <xdr:cNvSpPr txBox="1"/>
              </xdr:nvSpPr>
              <xdr:spPr>
                <a:xfrm>
                  <a:off x="4964771" y="30497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sp macro="" textlink="">
              <xdr:nvSpPr>
                <xdr:cNvPr id="88" name="74 CuadroTexto">
                  <a:hlinkClick xmlns:r="http://schemas.openxmlformats.org/officeDocument/2006/relationships" r:id="rId14"/>
                </xdr:cNvPr>
                <xdr:cNvSpPr txBox="1"/>
              </xdr:nvSpPr>
              <xdr:spPr>
                <a:xfrm>
                  <a:off x="5456557" y="3041100"/>
                  <a:ext cx="529635" cy="14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sp macro="" textlink="">
          <xdr:nvSpPr>
            <xdr:cNvPr id="71" name="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69" name="68 CuadroTexto">
            <a:hlinkClick xmlns:r="http://schemas.openxmlformats.org/officeDocument/2006/relationships" r:id="rId15"/>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clientData/>
  </xdr:twoCellAnchor>
  <xdr:twoCellAnchor>
    <xdr:from>
      <xdr:col>14</xdr:col>
      <xdr:colOff>0</xdr:colOff>
      <xdr:row>11</xdr:row>
      <xdr:rowOff>74081</xdr:rowOff>
    </xdr:from>
    <xdr:to>
      <xdr:col>17</xdr:col>
      <xdr:colOff>80313</xdr:colOff>
      <xdr:row>12</xdr:row>
      <xdr:rowOff>179981</xdr:rowOff>
    </xdr:to>
    <xdr:grpSp>
      <xdr:nvGrpSpPr>
        <xdr:cNvPr id="140" name="139 Grupo"/>
        <xdr:cNvGrpSpPr/>
      </xdr:nvGrpSpPr>
      <xdr:grpSpPr>
        <a:xfrm>
          <a:off x="10869083" y="2952748"/>
          <a:ext cx="2398063" cy="306983"/>
          <a:chOff x="9588569" y="14710834"/>
          <a:chExt cx="2366313" cy="306983"/>
        </a:xfrm>
      </xdr:grpSpPr>
      <xdr:grpSp>
        <xdr:nvGrpSpPr>
          <xdr:cNvPr id="141" name="140 Grupo"/>
          <xdr:cNvGrpSpPr/>
        </xdr:nvGrpSpPr>
        <xdr:grpSpPr>
          <a:xfrm>
            <a:off x="9588569" y="14712950"/>
            <a:ext cx="1781092" cy="296400"/>
            <a:chOff x="10222276" y="3429000"/>
            <a:chExt cx="1570154" cy="296400"/>
          </a:xfrm>
        </xdr:grpSpPr>
        <xdr:grpSp>
          <xdr:nvGrpSpPr>
            <xdr:cNvPr id="145" name="144 Grupo"/>
            <xdr:cNvGrpSpPr/>
          </xdr:nvGrpSpPr>
          <xdr:grpSpPr>
            <a:xfrm>
              <a:off x="10664130" y="3429000"/>
              <a:ext cx="1128300" cy="296400"/>
              <a:chOff x="5101530" y="2914650"/>
              <a:chExt cx="1128300" cy="296400"/>
            </a:xfrm>
          </xdr:grpSpPr>
          <xdr:grpSp>
            <xdr:nvGrpSpPr>
              <xdr:cNvPr id="147" name="146 Grupo"/>
              <xdr:cNvGrpSpPr/>
            </xdr:nvGrpSpPr>
            <xdr:grpSpPr>
              <a:xfrm>
                <a:off x="5101530" y="2914650"/>
                <a:ext cx="612000" cy="296400"/>
                <a:chOff x="5101530" y="2914650"/>
                <a:chExt cx="612000" cy="296400"/>
              </a:xfrm>
            </xdr:grpSpPr>
            <xdr:sp macro="" textlink="">
              <xdr:nvSpPr>
                <xdr:cNvPr id="151" name="150 CuadroTexto">
                  <a:hlinkClick xmlns:r="http://schemas.openxmlformats.org/officeDocument/2006/relationships" r:id="rId1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1</a:t>
                  </a:r>
                  <a:endParaRPr lang="es-CO" sz="900" u="none"/>
                </a:p>
              </xdr:txBody>
            </xdr:sp>
            <xdr:sp macro="" textlink="">
              <xdr:nvSpPr>
                <xdr:cNvPr id="152" name="151 CuadroTexto">
                  <a:hlinkClick xmlns:r="http://schemas.openxmlformats.org/officeDocument/2006/relationships" r:id="rId1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4</a:t>
                  </a:r>
                  <a:endParaRPr lang="es-CO" sz="900" u="none"/>
                </a:p>
              </xdr:txBody>
            </xdr:sp>
          </xdr:grpSp>
          <xdr:grpSp>
            <xdr:nvGrpSpPr>
              <xdr:cNvPr id="148" name="147 Grupo"/>
              <xdr:cNvGrpSpPr/>
            </xdr:nvGrpSpPr>
            <xdr:grpSpPr>
              <a:xfrm>
                <a:off x="5617830" y="2914650"/>
                <a:ext cx="612000" cy="296400"/>
                <a:chOff x="5008230" y="2914650"/>
                <a:chExt cx="612000" cy="296400"/>
              </a:xfrm>
            </xdr:grpSpPr>
            <xdr:sp macro="" textlink="">
              <xdr:nvSpPr>
                <xdr:cNvPr id="149" name="148 CuadroTexto">
                  <a:hlinkClick xmlns:r="http://schemas.openxmlformats.org/officeDocument/2006/relationships" r:id="rId1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2</a:t>
                  </a:r>
                  <a:endParaRPr lang="es-CO" sz="900" u="none"/>
                </a:p>
              </xdr:txBody>
            </xdr:sp>
            <xdr:sp macro="" textlink="">
              <xdr:nvSpPr>
                <xdr:cNvPr id="150" name="149 CuadroTexto">
                  <a:hlinkClick xmlns:r="http://schemas.openxmlformats.org/officeDocument/2006/relationships" r:id="rId1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146" name="14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42" name="141 Grupo"/>
          <xdr:cNvGrpSpPr/>
        </xdr:nvGrpSpPr>
        <xdr:grpSpPr>
          <a:xfrm>
            <a:off x="11260669" y="14710834"/>
            <a:ext cx="694213" cy="306983"/>
            <a:chOff x="0" y="1143000"/>
            <a:chExt cx="694213" cy="306983"/>
          </a:xfrm>
        </xdr:grpSpPr>
        <xdr:sp macro="" textlink="">
          <xdr:nvSpPr>
            <xdr:cNvPr id="143" name="142 CuadroTexto">
              <a:hlinkClick xmlns:r="http://schemas.openxmlformats.org/officeDocument/2006/relationships" r:id="rId2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sp macro="" textlink="">
          <xdr:nvSpPr>
            <xdr:cNvPr id="144" name="143 CuadroTexto">
              <a:hlinkClick xmlns:r="http://schemas.openxmlformats.org/officeDocument/2006/relationships" r:id="rId2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0</xdr:col>
      <xdr:colOff>63498</xdr:colOff>
      <xdr:row>0</xdr:row>
      <xdr:rowOff>0</xdr:rowOff>
    </xdr:from>
    <xdr:to>
      <xdr:col>0</xdr:col>
      <xdr:colOff>910165</xdr:colOff>
      <xdr:row>0</xdr:row>
      <xdr:rowOff>525537</xdr:rowOff>
    </xdr:to>
    <xdr:grpSp>
      <xdr:nvGrpSpPr>
        <xdr:cNvPr id="156" name="155 Grupo">
          <a:hlinkClick xmlns:r="http://schemas.openxmlformats.org/officeDocument/2006/relationships" r:id="rId22"/>
        </xdr:cNvPr>
        <xdr:cNvGrpSpPr/>
      </xdr:nvGrpSpPr>
      <xdr:grpSpPr>
        <a:xfrm>
          <a:off x="63498" y="0"/>
          <a:ext cx="846667" cy="525537"/>
          <a:chOff x="11123083" y="50761"/>
          <a:chExt cx="846667" cy="525537"/>
        </a:xfrm>
      </xdr:grpSpPr>
      <xdr:sp macro="" textlink="">
        <xdr:nvSpPr>
          <xdr:cNvPr id="157" name="15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58" name="157 CuadroTexto">
            <a:hlinkClick xmlns:r="http://schemas.openxmlformats.org/officeDocument/2006/relationships" r:id="rId2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78" name="77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79" name="78 Grupo"/>
        <xdr:cNvGrpSpPr/>
      </xdr:nvGrpSpPr>
      <xdr:grpSpPr>
        <a:xfrm>
          <a:off x="929216" y="2437829"/>
          <a:ext cx="3798000" cy="823690"/>
          <a:chOff x="4794250" y="6762750"/>
          <a:chExt cx="3798000" cy="823690"/>
        </a:xfrm>
      </xdr:grpSpPr>
      <xdr:sp macro="" textlink="">
        <xdr:nvSpPr>
          <xdr:cNvPr id="80" name="79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81" name="80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2" name="81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83" name="82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84" name="83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85" name="84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6" name="85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87" name="86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wsDr>
</file>

<file path=xl/drawings/drawing12.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1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7677150" y="17145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4" name="3 Grupo"/>
        <xdr:cNvGrpSpPr/>
      </xdr:nvGrpSpPr>
      <xdr:grpSpPr>
        <a:xfrm>
          <a:off x="929216" y="1157286"/>
          <a:ext cx="3810001" cy="2123547"/>
          <a:chOff x="19049" y="1157286"/>
          <a:chExt cx="3810001" cy="2128839"/>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38400"/>
            <a:ext cx="3798000" cy="828000"/>
            <a:chOff x="19049" y="2447925"/>
            <a:chExt cx="3798000" cy="828000"/>
          </a:xfrm>
        </xdr:grpSpPr>
        <xdr:sp macro="" textlink="">
          <xdr:nvSpPr>
            <xdr:cNvPr id="7" name="6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9" name="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9525" y="4410075"/>
                <a:ext cx="1762125" cy="756000"/>
                <a:chOff x="5191125" y="4410075"/>
                <a:chExt cx="1762125"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91125" y="4524374"/>
                  <a:ext cx="729525" cy="554016"/>
                  <a:chOff x="5210175" y="4533899"/>
                  <a:chExt cx="729525" cy="554016"/>
                </a:xfrm>
              </xdr:grpSpPr>
              <xdr:sp macro="" textlink="">
                <xdr:nvSpPr>
                  <xdr:cNvPr id="13" name="1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7820025" y="189547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8530167" y="1714500"/>
          <a:ext cx="2257425"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759848</xdr:colOff>
      <xdr:row>0</xdr:row>
      <xdr:rowOff>0</xdr:rowOff>
    </xdr:from>
    <xdr:to>
      <xdr:col>0</xdr:col>
      <xdr:colOff>759848</xdr:colOff>
      <xdr:row>1</xdr:row>
      <xdr:rowOff>1662</xdr:rowOff>
    </xdr:to>
    <xdr:grpSp>
      <xdr:nvGrpSpPr>
        <xdr:cNvPr id="26" name="25 Grupo">
          <a:hlinkClick xmlns:r="http://schemas.openxmlformats.org/officeDocument/2006/relationships" r:id="rId4"/>
        </xdr:cNvPr>
        <xdr:cNvGrpSpPr/>
      </xdr:nvGrpSpPr>
      <xdr:grpSpPr>
        <a:xfrm>
          <a:off x="759848" y="0"/>
          <a:ext cx="0" cy="615495"/>
          <a:chOff x="11123083" y="50761"/>
          <a:chExt cx="846667" cy="525537"/>
        </a:xfrm>
      </xdr:grpSpPr>
      <xdr:sp macro="" textlink="">
        <xdr:nvSpPr>
          <xdr:cNvPr id="27" name="2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8" name="27 CuadroTexto">
            <a:hlinkClick xmlns:r="http://schemas.openxmlformats.org/officeDocument/2006/relationships" r:id="rId4"/>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0</xdr:colOff>
      <xdr:row>5</xdr:row>
      <xdr:rowOff>0</xdr:rowOff>
    </xdr:from>
    <xdr:to>
      <xdr:col>16</xdr:col>
      <xdr:colOff>733425</xdr:colOff>
      <xdr:row>9</xdr:row>
      <xdr:rowOff>190499</xdr:rowOff>
    </xdr:to>
    <xdr:grpSp>
      <xdr:nvGrpSpPr>
        <xdr:cNvPr id="29" name="28 Grupo"/>
        <xdr:cNvGrpSpPr/>
      </xdr:nvGrpSpPr>
      <xdr:grpSpPr>
        <a:xfrm>
          <a:off x="10847917" y="1714500"/>
          <a:ext cx="2257425" cy="952499"/>
          <a:chOff x="7620000" y="1724025"/>
          <a:chExt cx="2257425" cy="952499"/>
        </a:xfrm>
      </xdr:grpSpPr>
      <xdr:graphicFrame macro="">
        <xdr:nvGraphicFramePr>
          <xdr:cNvPr id="30" name="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2" name="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3" name="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0</xdr:col>
      <xdr:colOff>63498</xdr:colOff>
      <xdr:row>0</xdr:row>
      <xdr:rowOff>0</xdr:rowOff>
    </xdr:from>
    <xdr:to>
      <xdr:col>0</xdr:col>
      <xdr:colOff>910165</xdr:colOff>
      <xdr:row>0</xdr:row>
      <xdr:rowOff>525537</xdr:rowOff>
    </xdr:to>
    <xdr:grpSp>
      <xdr:nvGrpSpPr>
        <xdr:cNvPr id="66" name="65 Grupo">
          <a:hlinkClick xmlns:r="http://schemas.openxmlformats.org/officeDocument/2006/relationships" r:id="rId7"/>
        </xdr:cNvPr>
        <xdr:cNvGrpSpPr/>
      </xdr:nvGrpSpPr>
      <xdr:grpSpPr>
        <a:xfrm>
          <a:off x="63498" y="0"/>
          <a:ext cx="846667" cy="525537"/>
          <a:chOff x="11123083" y="50761"/>
          <a:chExt cx="846667" cy="525537"/>
        </a:xfrm>
      </xdr:grpSpPr>
      <xdr:sp macro="" textlink="">
        <xdr:nvSpPr>
          <xdr:cNvPr id="67" name="66 Flecha a la derecha con bandas">
            <a:hlinkClick xmlns:r="http://schemas.openxmlformats.org/officeDocument/2006/relationships" r:id="rId5"/>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8" name="67 CuadroTexto">
            <a:hlinkClick xmlns:r="http://schemas.openxmlformats.org/officeDocument/2006/relationships" r:id="rId7"/>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105830</xdr:colOff>
      <xdr:row>11</xdr:row>
      <xdr:rowOff>74081</xdr:rowOff>
    </xdr:from>
    <xdr:to>
      <xdr:col>16</xdr:col>
      <xdr:colOff>669830</xdr:colOff>
      <xdr:row>12</xdr:row>
      <xdr:rowOff>169398</xdr:rowOff>
    </xdr:to>
    <xdr:grpSp>
      <xdr:nvGrpSpPr>
        <xdr:cNvPr id="69" name="68 Grupo"/>
        <xdr:cNvGrpSpPr/>
      </xdr:nvGrpSpPr>
      <xdr:grpSpPr>
        <a:xfrm>
          <a:off x="10953747" y="2952748"/>
          <a:ext cx="2088000" cy="296400"/>
          <a:chOff x="10315575" y="3429000"/>
          <a:chExt cx="1840725" cy="296400"/>
        </a:xfrm>
      </xdr:grpSpPr>
      <xdr:grpSp>
        <xdr:nvGrpSpPr>
          <xdr:cNvPr id="70" name="69 Grupo"/>
          <xdr:cNvGrpSpPr/>
        </xdr:nvGrpSpPr>
        <xdr:grpSpPr>
          <a:xfrm>
            <a:off x="10934700" y="3429000"/>
            <a:ext cx="1221600" cy="296400"/>
            <a:chOff x="5372100" y="2914650"/>
            <a:chExt cx="1221600" cy="296400"/>
          </a:xfrm>
        </xdr:grpSpPr>
        <xdr:grpSp>
          <xdr:nvGrpSpPr>
            <xdr:cNvPr id="72" name="71 Grupo"/>
            <xdr:cNvGrpSpPr/>
          </xdr:nvGrpSpPr>
          <xdr:grpSpPr>
            <a:xfrm>
              <a:off x="5372100" y="2914650"/>
              <a:ext cx="612000" cy="296400"/>
              <a:chOff x="5372100" y="2914650"/>
              <a:chExt cx="612000" cy="296400"/>
            </a:xfrm>
          </xdr:grpSpPr>
          <xdr:sp macro="" textlink="">
            <xdr:nvSpPr>
              <xdr:cNvPr id="76" name="75 CuadroTexto">
                <a:hlinkClick xmlns:r="http://schemas.openxmlformats.org/officeDocument/2006/relationships" r:id="rId8"/>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7" name="76 CuadroTexto">
                <a:hlinkClick xmlns:r="http://schemas.openxmlformats.org/officeDocument/2006/relationships" r:id="rId9"/>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grpSp>
          <xdr:nvGrpSpPr>
            <xdr:cNvPr id="73" name="72 Grupo"/>
            <xdr:cNvGrpSpPr/>
          </xdr:nvGrpSpPr>
          <xdr:grpSpPr>
            <a:xfrm>
              <a:off x="5981700" y="2914650"/>
              <a:ext cx="612000" cy="296400"/>
              <a:chOff x="5372100" y="2914650"/>
              <a:chExt cx="612000" cy="296400"/>
            </a:xfrm>
          </xdr:grpSpPr>
          <xdr:sp macro="" textlink="">
            <xdr:nvSpPr>
              <xdr:cNvPr id="74" name="73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75" name="74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71" name="7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11</xdr:row>
      <xdr:rowOff>84664</xdr:rowOff>
    </xdr:from>
    <xdr:to>
      <xdr:col>11</xdr:col>
      <xdr:colOff>80313</xdr:colOff>
      <xdr:row>12</xdr:row>
      <xdr:rowOff>190564</xdr:rowOff>
    </xdr:to>
    <xdr:grpSp>
      <xdr:nvGrpSpPr>
        <xdr:cNvPr id="78" name="77 Grupo"/>
        <xdr:cNvGrpSpPr/>
      </xdr:nvGrpSpPr>
      <xdr:grpSpPr>
        <a:xfrm>
          <a:off x="6244167" y="2963331"/>
          <a:ext cx="2366313" cy="306983"/>
          <a:chOff x="9588569" y="14710834"/>
          <a:chExt cx="2366313" cy="306983"/>
        </a:xfrm>
      </xdr:grpSpPr>
      <xdr:grpSp>
        <xdr:nvGrpSpPr>
          <xdr:cNvPr id="79" name="78 Grupo"/>
          <xdr:cNvGrpSpPr/>
        </xdr:nvGrpSpPr>
        <xdr:grpSpPr>
          <a:xfrm>
            <a:off x="9588569" y="14712950"/>
            <a:ext cx="1781092" cy="296400"/>
            <a:chOff x="10222276" y="3429000"/>
            <a:chExt cx="1570154" cy="296400"/>
          </a:xfrm>
        </xdr:grpSpPr>
        <xdr:grpSp>
          <xdr:nvGrpSpPr>
            <xdr:cNvPr id="83" name="82 Grupo"/>
            <xdr:cNvGrpSpPr/>
          </xdr:nvGrpSpPr>
          <xdr:grpSpPr>
            <a:xfrm>
              <a:off x="10664130" y="3429000"/>
              <a:ext cx="1128300" cy="296400"/>
              <a:chOff x="5101530" y="2914650"/>
              <a:chExt cx="1128300" cy="296400"/>
            </a:xfrm>
          </xdr:grpSpPr>
          <xdr:grpSp>
            <xdr:nvGrpSpPr>
              <xdr:cNvPr id="85" name="84 Grupo"/>
              <xdr:cNvGrpSpPr/>
            </xdr:nvGrpSpPr>
            <xdr:grpSpPr>
              <a:xfrm>
                <a:off x="5101530" y="2914650"/>
                <a:ext cx="612000" cy="296400"/>
                <a:chOff x="5101530" y="2914650"/>
                <a:chExt cx="612000" cy="296400"/>
              </a:xfrm>
            </xdr:grpSpPr>
            <xdr:sp macro="" textlink="">
              <xdr:nvSpPr>
                <xdr:cNvPr id="89" name="88 CuadroTexto">
                  <a:hlinkClick xmlns:r="http://schemas.openxmlformats.org/officeDocument/2006/relationships" r:id="rId12"/>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0" name="89 CuadroTexto">
                  <a:hlinkClick xmlns:r="http://schemas.openxmlformats.org/officeDocument/2006/relationships" r:id="rId13"/>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86" name="85 Grupo"/>
              <xdr:cNvGrpSpPr/>
            </xdr:nvGrpSpPr>
            <xdr:grpSpPr>
              <a:xfrm>
                <a:off x="5617830" y="2914650"/>
                <a:ext cx="612000" cy="296400"/>
                <a:chOff x="5008230" y="2914650"/>
                <a:chExt cx="612000" cy="296400"/>
              </a:xfrm>
            </xdr:grpSpPr>
            <xdr:sp macro="" textlink="">
              <xdr:nvSpPr>
                <xdr:cNvPr id="87" name="86 CuadroTexto">
                  <a:hlinkClick xmlns:r="http://schemas.openxmlformats.org/officeDocument/2006/relationships" r:id="rId14"/>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88" name="87 CuadroTexto">
                  <a:hlinkClick xmlns:r="http://schemas.openxmlformats.org/officeDocument/2006/relationships" r:id="rId15"/>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84" name="8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80" name="79 Grupo"/>
          <xdr:cNvGrpSpPr/>
        </xdr:nvGrpSpPr>
        <xdr:grpSpPr>
          <a:xfrm>
            <a:off x="11260669" y="14710834"/>
            <a:ext cx="694213" cy="306983"/>
            <a:chOff x="0" y="1143000"/>
            <a:chExt cx="694213" cy="306983"/>
          </a:xfrm>
        </xdr:grpSpPr>
        <xdr:sp macro="" textlink="">
          <xdr:nvSpPr>
            <xdr:cNvPr id="81" name="80 CuadroTexto">
              <a:hlinkClick xmlns:r="http://schemas.openxmlformats.org/officeDocument/2006/relationships" r:id="rId16"/>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82" name="81 CuadroTexto">
              <a:hlinkClick xmlns:r="http://schemas.openxmlformats.org/officeDocument/2006/relationships" r:id="rId17"/>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0</xdr:colOff>
      <xdr:row>11</xdr:row>
      <xdr:rowOff>74081</xdr:rowOff>
    </xdr:from>
    <xdr:to>
      <xdr:col>14</xdr:col>
      <xdr:colOff>80313</xdr:colOff>
      <xdr:row>12</xdr:row>
      <xdr:rowOff>179981</xdr:rowOff>
    </xdr:to>
    <xdr:grpSp>
      <xdr:nvGrpSpPr>
        <xdr:cNvPr id="91" name="90 Grupo"/>
        <xdr:cNvGrpSpPr/>
      </xdr:nvGrpSpPr>
      <xdr:grpSpPr>
        <a:xfrm>
          <a:off x="8530167" y="2952748"/>
          <a:ext cx="2398063" cy="306983"/>
          <a:chOff x="9588569" y="14710834"/>
          <a:chExt cx="2366313" cy="306983"/>
        </a:xfrm>
      </xdr:grpSpPr>
      <xdr:grpSp>
        <xdr:nvGrpSpPr>
          <xdr:cNvPr id="92" name="91 Grupo"/>
          <xdr:cNvGrpSpPr/>
        </xdr:nvGrpSpPr>
        <xdr:grpSpPr>
          <a:xfrm>
            <a:off x="9588569" y="14712950"/>
            <a:ext cx="1781092" cy="296400"/>
            <a:chOff x="10222276" y="3429000"/>
            <a:chExt cx="1570154" cy="296400"/>
          </a:xfrm>
        </xdr:grpSpPr>
        <xdr:grpSp>
          <xdr:nvGrpSpPr>
            <xdr:cNvPr id="96" name="95 Grupo"/>
            <xdr:cNvGrpSpPr/>
          </xdr:nvGrpSpPr>
          <xdr:grpSpPr>
            <a:xfrm>
              <a:off x="10664130" y="3429000"/>
              <a:ext cx="1128300" cy="296400"/>
              <a:chOff x="5101530" y="2914650"/>
              <a:chExt cx="1128300" cy="296400"/>
            </a:xfrm>
          </xdr:grpSpPr>
          <xdr:grpSp>
            <xdr:nvGrpSpPr>
              <xdr:cNvPr id="98" name="97 Grupo"/>
              <xdr:cNvGrpSpPr/>
            </xdr:nvGrpSpPr>
            <xdr:grpSpPr>
              <a:xfrm>
                <a:off x="5101530" y="2914650"/>
                <a:ext cx="612000" cy="296400"/>
                <a:chOff x="5101530" y="2914650"/>
                <a:chExt cx="612000" cy="296400"/>
              </a:xfrm>
            </xdr:grpSpPr>
            <xdr:sp macro="" textlink="">
              <xdr:nvSpPr>
                <xdr:cNvPr id="102" name="101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3" name="102 CuadroTexto">
                  <a:hlinkClick xmlns:r="http://schemas.openxmlformats.org/officeDocument/2006/relationships" r:id="rId19"/>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99" name="98 Grupo"/>
              <xdr:cNvGrpSpPr/>
            </xdr:nvGrpSpPr>
            <xdr:grpSpPr>
              <a:xfrm>
                <a:off x="5617830" y="2914650"/>
                <a:ext cx="612000" cy="296400"/>
                <a:chOff x="5008230" y="2914650"/>
                <a:chExt cx="612000" cy="296400"/>
              </a:xfrm>
            </xdr:grpSpPr>
            <xdr:sp macro="" textlink="">
              <xdr:nvSpPr>
                <xdr:cNvPr id="100" name="99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101" name="100 CuadroTexto">
                  <a:hlinkClick xmlns:r="http://schemas.openxmlformats.org/officeDocument/2006/relationships" r:id="rId21"/>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97" name="9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93" name="92 Grupo"/>
          <xdr:cNvGrpSpPr/>
        </xdr:nvGrpSpPr>
        <xdr:grpSpPr>
          <a:xfrm>
            <a:off x="11260669" y="14710834"/>
            <a:ext cx="694213" cy="306983"/>
            <a:chOff x="0" y="1143000"/>
            <a:chExt cx="694213" cy="306983"/>
          </a:xfrm>
        </xdr:grpSpPr>
        <xdr:sp macro="" textlink="">
          <xdr:nvSpPr>
            <xdr:cNvPr id="94" name="93 CuadroTexto">
              <a:hlinkClick xmlns:r="http://schemas.openxmlformats.org/officeDocument/2006/relationships" r:id="rId22"/>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95" name="94 CuadroTexto">
              <a:hlinkClick xmlns:r="http://schemas.openxmlformats.org/officeDocument/2006/relationships" r:id="rId23"/>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xdr:col>
      <xdr:colOff>50798</xdr:colOff>
      <xdr:row>2</xdr:row>
      <xdr:rowOff>46035</xdr:rowOff>
    </xdr:from>
    <xdr:to>
      <xdr:col>2</xdr:col>
      <xdr:colOff>19047</xdr:colOff>
      <xdr:row>4</xdr:row>
      <xdr:rowOff>67201</xdr:rowOff>
    </xdr:to>
    <xdr:sp macro="" textlink="">
      <xdr:nvSpPr>
        <xdr:cNvPr id="104" name="103 CuadroTexto"/>
        <xdr:cNvSpPr txBox="1"/>
      </xdr:nvSpPr>
      <xdr:spPr>
        <a:xfrm>
          <a:off x="960965" y="1189035"/>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19049</xdr:colOff>
      <xdr:row>8</xdr:row>
      <xdr:rowOff>151829</xdr:rowOff>
    </xdr:from>
    <xdr:to>
      <xdr:col>6</xdr:col>
      <xdr:colOff>7049</xdr:colOff>
      <xdr:row>12</xdr:row>
      <xdr:rowOff>181769</xdr:rowOff>
    </xdr:to>
    <xdr:grpSp>
      <xdr:nvGrpSpPr>
        <xdr:cNvPr id="105" name="104 Grupo"/>
        <xdr:cNvGrpSpPr/>
      </xdr:nvGrpSpPr>
      <xdr:grpSpPr>
        <a:xfrm>
          <a:off x="929216" y="2437829"/>
          <a:ext cx="3798000" cy="823690"/>
          <a:chOff x="4794250" y="6762750"/>
          <a:chExt cx="3798000" cy="823690"/>
        </a:xfrm>
      </xdr:grpSpPr>
      <xdr:sp macro="" textlink="">
        <xdr:nvSpPr>
          <xdr:cNvPr id="106" name="10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07" name="10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08" name="10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09" name="10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10" name="10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11" name="11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2" name="11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13" name="11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7</xdr:col>
      <xdr:colOff>719668</xdr:colOff>
      <xdr:row>4</xdr:row>
      <xdr:rowOff>21166</xdr:rowOff>
    </xdr:from>
    <xdr:to>
      <xdr:col>8</xdr:col>
      <xdr:colOff>730250</xdr:colOff>
      <xdr:row>6</xdr:row>
      <xdr:rowOff>42332</xdr:rowOff>
    </xdr:to>
    <xdr:sp macro="" textlink="">
      <xdr:nvSpPr>
        <xdr:cNvPr id="114" name="113 CuadroTexto"/>
        <xdr:cNvSpPr txBox="1"/>
      </xdr:nvSpPr>
      <xdr:spPr>
        <a:xfrm>
          <a:off x="6201835" y="1545166"/>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10</xdr:col>
      <xdr:colOff>719668</xdr:colOff>
      <xdr:row>4</xdr:row>
      <xdr:rowOff>0</xdr:rowOff>
    </xdr:from>
    <xdr:to>
      <xdr:col>11</xdr:col>
      <xdr:colOff>730250</xdr:colOff>
      <xdr:row>6</xdr:row>
      <xdr:rowOff>21166</xdr:rowOff>
    </xdr:to>
    <xdr:sp macro="" textlink="">
      <xdr:nvSpPr>
        <xdr:cNvPr id="115" name="114 CuadroTexto"/>
        <xdr:cNvSpPr txBox="1"/>
      </xdr:nvSpPr>
      <xdr:spPr>
        <a:xfrm>
          <a:off x="8487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twoCellAnchor>
    <xdr:from>
      <xdr:col>13</xdr:col>
      <xdr:colOff>719668</xdr:colOff>
      <xdr:row>4</xdr:row>
      <xdr:rowOff>0</xdr:rowOff>
    </xdr:from>
    <xdr:to>
      <xdr:col>14</xdr:col>
      <xdr:colOff>730250</xdr:colOff>
      <xdr:row>6</xdr:row>
      <xdr:rowOff>21166</xdr:rowOff>
    </xdr:to>
    <xdr:sp macro="" textlink="">
      <xdr:nvSpPr>
        <xdr:cNvPr id="116" name="115 CuadroTexto"/>
        <xdr:cNvSpPr txBox="1"/>
      </xdr:nvSpPr>
      <xdr:spPr>
        <a:xfrm>
          <a:off x="10773835" y="1524000"/>
          <a:ext cx="772582"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subproceso</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9548</xdr:colOff>
      <xdr:row>5</xdr:row>
      <xdr:rowOff>116419</xdr:rowOff>
    </xdr:from>
    <xdr:to>
      <xdr:col>11</xdr:col>
      <xdr:colOff>28600</xdr:colOff>
      <xdr:row>9</xdr:row>
      <xdr:rowOff>2118</xdr:rowOff>
    </xdr:to>
    <xdr:sp macro="" textlink="">
      <xdr:nvSpPr>
        <xdr:cNvPr id="5" name="4 CuadroTexto"/>
        <xdr:cNvSpPr txBox="1"/>
      </xdr:nvSpPr>
      <xdr:spPr>
        <a:xfrm>
          <a:off x="771548" y="1079502"/>
          <a:ext cx="6877052" cy="647699"/>
        </a:xfrm>
        <a:prstGeom prst="rect">
          <a:avLst/>
        </a:prstGeom>
        <a:solidFill>
          <a:schemeClr val="lt1"/>
        </a:solidFill>
        <a:ln w="9525" cmpd="sng">
          <a:solidFill>
            <a:srgbClr val="F58223"/>
          </a:solidFill>
        </a:ln>
        <a:effectLst>
          <a:glow rad="101600">
            <a:schemeClr val="bg1">
              <a:lumMod val="65000"/>
              <a:alpha val="6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000">
              <a:solidFill>
                <a:schemeClr val="dk1"/>
              </a:solidFill>
              <a:effectLst/>
              <a:latin typeface="Century Gothic" panose="020B0502020202020204" pitchFamily="34" charset="0"/>
              <a:ea typeface="+mn-ea"/>
              <a:cs typeface="+mn-cs"/>
            </a:rPr>
            <a:t>El SIG está compuesto por la Norma Técnica de Calidad para la Gestión Pública -NTCGP1000 y el Modelo Estándar de Control Interno - MECI. Este sistema tiene un enfoque basado por procesos los cuales se dividen en: Procesos Estratégicos, Procesos Misionales, Procesos de Apoyo y Procesos de Evaluación.</a:t>
          </a:r>
        </a:p>
        <a:p>
          <a:endParaRPr lang="es-CO" sz="1000">
            <a:latin typeface="Century Gothic" panose="020B0502020202020204" pitchFamily="34" charset="0"/>
          </a:endParaRPr>
        </a:p>
      </xdr:txBody>
    </xdr:sp>
    <xdr:clientData/>
  </xdr:twoCellAnchor>
  <xdr:twoCellAnchor>
    <xdr:from>
      <xdr:col>1</xdr:col>
      <xdr:colOff>760940</xdr:colOff>
      <xdr:row>10</xdr:row>
      <xdr:rowOff>31756</xdr:rowOff>
    </xdr:from>
    <xdr:to>
      <xdr:col>7</xdr:col>
      <xdr:colOff>4940</xdr:colOff>
      <xdr:row>11</xdr:row>
      <xdr:rowOff>201083</xdr:rowOff>
    </xdr:to>
    <xdr:sp macro="" textlink="">
      <xdr:nvSpPr>
        <xdr:cNvPr id="6" name="5 CuadroTexto"/>
        <xdr:cNvSpPr txBox="1"/>
      </xdr:nvSpPr>
      <xdr:spPr>
        <a:xfrm>
          <a:off x="760940" y="1947339"/>
          <a:ext cx="3816000" cy="359827"/>
        </a:xfrm>
        <a:prstGeom prst="rect">
          <a:avLst/>
        </a:prstGeom>
        <a:solidFill>
          <a:schemeClr val="lt1"/>
        </a:solidFill>
        <a:ln w="9525" cmpd="sng">
          <a:solidFill>
            <a:srgbClr val="F5822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latin typeface="Century Gothic" panose="020B0502020202020204" pitchFamily="34" charset="0"/>
            </a:rPr>
            <a:t>Q</a:t>
          </a:r>
          <a:r>
            <a:rPr lang="es-CO" sz="1600" b="1">
              <a:latin typeface="Century Gothic" panose="020B0502020202020204" pitchFamily="34" charset="0"/>
            </a:rPr>
            <a:t>ué procesos desea consultar</a:t>
          </a:r>
          <a:r>
            <a:rPr lang="es-CO" sz="2000" b="1">
              <a:latin typeface="Century Gothic" panose="020B0502020202020204" pitchFamily="34" charset="0"/>
            </a:rPr>
            <a:t>?</a:t>
          </a:r>
        </a:p>
      </xdr:txBody>
    </xdr:sp>
    <xdr:clientData/>
  </xdr:twoCellAnchor>
  <xdr:twoCellAnchor>
    <xdr:from>
      <xdr:col>2</xdr:col>
      <xdr:colOff>190501</xdr:colOff>
      <xdr:row>12</xdr:row>
      <xdr:rowOff>10589</xdr:rowOff>
    </xdr:from>
    <xdr:to>
      <xdr:col>5</xdr:col>
      <xdr:colOff>740834</xdr:colOff>
      <xdr:row>15</xdr:row>
      <xdr:rowOff>169339</xdr:rowOff>
    </xdr:to>
    <xdr:sp macro="" textlink="">
      <xdr:nvSpPr>
        <xdr:cNvPr id="2" name="1 Flecha derecha">
          <a:hlinkClick xmlns:r="http://schemas.openxmlformats.org/officeDocument/2006/relationships" r:id="rId1"/>
        </xdr:cNvPr>
        <xdr:cNvSpPr/>
      </xdr:nvSpPr>
      <xdr:spPr>
        <a:xfrm>
          <a:off x="952501" y="2317756"/>
          <a:ext cx="2836333" cy="751416"/>
        </a:xfrm>
        <a:prstGeom prst="rightArrow">
          <a:avLst>
            <a:gd name="adj1" fmla="val 52898"/>
            <a:gd name="adj2" fmla="val 80435"/>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ESTRATÉGICOS</a:t>
          </a:r>
          <a:endParaRPr lang="es-CO" sz="1200" b="1">
            <a:latin typeface="Century Gothic" panose="020B0502020202020204" pitchFamily="34" charset="0"/>
          </a:endParaRPr>
        </a:p>
      </xdr:txBody>
    </xdr:sp>
    <xdr:clientData/>
  </xdr:twoCellAnchor>
  <xdr:twoCellAnchor>
    <xdr:from>
      <xdr:col>2</xdr:col>
      <xdr:colOff>179911</xdr:colOff>
      <xdr:row>16</xdr:row>
      <xdr:rowOff>0</xdr:rowOff>
    </xdr:from>
    <xdr:to>
      <xdr:col>5</xdr:col>
      <xdr:colOff>730244</xdr:colOff>
      <xdr:row>19</xdr:row>
      <xdr:rowOff>148167</xdr:rowOff>
    </xdr:to>
    <xdr:sp macro="" textlink="">
      <xdr:nvSpPr>
        <xdr:cNvPr id="13" name="12 Flecha derecha">
          <a:hlinkClick xmlns:r="http://schemas.openxmlformats.org/officeDocument/2006/relationships" r:id="rId2"/>
        </xdr:cNvPr>
        <xdr:cNvSpPr/>
      </xdr:nvSpPr>
      <xdr:spPr>
        <a:xfrm>
          <a:off x="941911" y="3090333"/>
          <a:ext cx="2836333" cy="730251"/>
        </a:xfrm>
        <a:prstGeom prst="rightArrow">
          <a:avLst>
            <a:gd name="adj1" fmla="val 52898"/>
            <a:gd name="adj2" fmla="val 80435"/>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MISIONALES</a:t>
          </a:r>
          <a:endParaRPr lang="es-CO" sz="1200" b="1">
            <a:latin typeface="Century Gothic" panose="020B0502020202020204" pitchFamily="34" charset="0"/>
          </a:endParaRPr>
        </a:p>
      </xdr:txBody>
    </xdr:sp>
    <xdr:clientData/>
  </xdr:twoCellAnchor>
  <xdr:twoCellAnchor>
    <xdr:from>
      <xdr:col>2</xdr:col>
      <xdr:colOff>179911</xdr:colOff>
      <xdr:row>20</xdr:row>
      <xdr:rowOff>0</xdr:rowOff>
    </xdr:from>
    <xdr:to>
      <xdr:col>5</xdr:col>
      <xdr:colOff>730244</xdr:colOff>
      <xdr:row>23</xdr:row>
      <xdr:rowOff>158750</xdr:rowOff>
    </xdr:to>
    <xdr:sp macro="" textlink="">
      <xdr:nvSpPr>
        <xdr:cNvPr id="14" name="13 Flecha derecha">
          <a:hlinkClick xmlns:r="http://schemas.openxmlformats.org/officeDocument/2006/relationships" r:id="rId3"/>
        </xdr:cNvPr>
        <xdr:cNvSpPr/>
      </xdr:nvSpPr>
      <xdr:spPr>
        <a:xfrm>
          <a:off x="941911" y="3862917"/>
          <a:ext cx="2836333" cy="730250"/>
        </a:xfrm>
        <a:prstGeom prst="rightArrow">
          <a:avLst>
            <a:gd name="adj1" fmla="val 52898"/>
            <a:gd name="adj2" fmla="val 80435"/>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APOYO</a:t>
          </a:r>
          <a:endParaRPr lang="es-CO" sz="1200" b="1">
            <a:latin typeface="Century Gothic" panose="020B0502020202020204" pitchFamily="34" charset="0"/>
          </a:endParaRPr>
        </a:p>
      </xdr:txBody>
    </xdr:sp>
    <xdr:clientData/>
  </xdr:twoCellAnchor>
  <xdr:twoCellAnchor>
    <xdr:from>
      <xdr:col>2</xdr:col>
      <xdr:colOff>179911</xdr:colOff>
      <xdr:row>24</xdr:row>
      <xdr:rowOff>0</xdr:rowOff>
    </xdr:from>
    <xdr:to>
      <xdr:col>5</xdr:col>
      <xdr:colOff>730244</xdr:colOff>
      <xdr:row>27</xdr:row>
      <xdr:rowOff>158750</xdr:rowOff>
    </xdr:to>
    <xdr:sp macro="" textlink="">
      <xdr:nvSpPr>
        <xdr:cNvPr id="15" name="14 Flecha derecha">
          <a:hlinkClick xmlns:r="http://schemas.openxmlformats.org/officeDocument/2006/relationships" r:id="rId4"/>
        </xdr:cNvPr>
        <xdr:cNvSpPr/>
      </xdr:nvSpPr>
      <xdr:spPr>
        <a:xfrm>
          <a:off x="941911" y="4624917"/>
          <a:ext cx="2836333" cy="730250"/>
        </a:xfrm>
        <a:prstGeom prst="rightArrow">
          <a:avLst>
            <a:gd name="adj1" fmla="val 52898"/>
            <a:gd name="adj2" fmla="val 80435"/>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1"/>
        <a:lstStyle/>
        <a:p>
          <a:pPr algn="l"/>
          <a:r>
            <a:rPr lang="es-CO" sz="1200" b="1">
              <a:latin typeface="Century Gothic" panose="020B0502020202020204" pitchFamily="34" charset="0"/>
            </a:rPr>
            <a:t>PROCESOS</a:t>
          </a:r>
          <a:r>
            <a:rPr lang="es-CO" sz="1200" b="1" baseline="0">
              <a:latin typeface="Century Gothic" panose="020B0502020202020204" pitchFamily="34" charset="0"/>
            </a:rPr>
            <a:t> DE EVALUACIÓN</a:t>
          </a:r>
          <a:endParaRPr lang="es-CO" sz="1200" b="1">
            <a:latin typeface="Century Gothic" panose="020B0502020202020204" pitchFamily="34" charset="0"/>
          </a:endParaRPr>
        </a:p>
      </xdr:txBody>
    </xdr:sp>
    <xdr:clientData/>
  </xdr:twoCellAnchor>
  <xdr:twoCellAnchor>
    <xdr:from>
      <xdr:col>2</xdr:col>
      <xdr:colOff>0</xdr:colOff>
      <xdr:row>1</xdr:row>
      <xdr:rowOff>0</xdr:rowOff>
    </xdr:from>
    <xdr:to>
      <xdr:col>12</xdr:col>
      <xdr:colOff>742950</xdr:colOff>
      <xdr:row>4</xdr:row>
      <xdr:rowOff>57150</xdr:rowOff>
    </xdr:to>
    <xdr:sp macro="" textlink="">
      <xdr:nvSpPr>
        <xdr:cNvPr id="17" name="16 Rectángulo redondeado"/>
        <xdr:cNvSpPr/>
      </xdr:nvSpPr>
      <xdr:spPr>
        <a:xfrm>
          <a:off x="762000" y="201083"/>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editAs="oneCell">
    <xdr:from>
      <xdr:col>14</xdr:col>
      <xdr:colOff>0</xdr:colOff>
      <xdr:row>0</xdr:row>
      <xdr:rowOff>42332</xdr:rowOff>
    </xdr:from>
    <xdr:to>
      <xdr:col>16</xdr:col>
      <xdr:colOff>1042353</xdr:colOff>
      <xdr:row>6</xdr:row>
      <xdr:rowOff>95248</xdr:rowOff>
    </xdr:to>
    <xdr:pic>
      <xdr:nvPicPr>
        <xdr:cNvPr id="18" name="17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06000" y="42332"/>
          <a:ext cx="2164186" cy="1206499"/>
        </a:xfrm>
        <a:prstGeom prst="rect">
          <a:avLst/>
        </a:prstGeom>
      </xdr:spPr>
    </xdr:pic>
    <xdr:clientData/>
  </xdr:twoCellAnchor>
  <xdr:twoCellAnchor>
    <xdr:from>
      <xdr:col>16</xdr:col>
      <xdr:colOff>253998</xdr:colOff>
      <xdr:row>26</xdr:row>
      <xdr:rowOff>0</xdr:rowOff>
    </xdr:from>
    <xdr:to>
      <xdr:col>16</xdr:col>
      <xdr:colOff>1100665</xdr:colOff>
      <xdr:row>28</xdr:row>
      <xdr:rowOff>123370</xdr:rowOff>
    </xdr:to>
    <xdr:grpSp>
      <xdr:nvGrpSpPr>
        <xdr:cNvPr id="10" name="9 Grupo">
          <a:hlinkClick xmlns:r="http://schemas.openxmlformats.org/officeDocument/2006/relationships" r:id="rId6"/>
        </xdr:cNvPr>
        <xdr:cNvGrpSpPr/>
      </xdr:nvGrpSpPr>
      <xdr:grpSpPr>
        <a:xfrm>
          <a:off x="11598273" y="5048250"/>
          <a:ext cx="846667" cy="523420"/>
          <a:chOff x="11123083" y="50761"/>
          <a:chExt cx="846667" cy="525537"/>
        </a:xfrm>
      </xdr:grpSpPr>
      <xdr:sp macro="" textlink="">
        <xdr:nvSpPr>
          <xdr:cNvPr id="11" name="10 Flecha a la derecha con bandas">
            <a:hlinkClick xmlns:r="http://schemas.openxmlformats.org/officeDocument/2006/relationships" r:id="rId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2" name="11 CuadroTexto">
            <a:hlinkClick xmlns:r="http://schemas.openxmlformats.org/officeDocument/2006/relationships" r:id="rId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chemeClr val="bg1"/>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3" name="2 Rectángulo"/>
        <xdr:cNvSpPr/>
      </xdr:nvSpPr>
      <xdr:spPr>
        <a:xfrm>
          <a:off x="87439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0</xdr:colOff>
      <xdr:row>13</xdr:row>
      <xdr:rowOff>3977</xdr:rowOff>
    </xdr:to>
    <xdr:grpSp>
      <xdr:nvGrpSpPr>
        <xdr:cNvPr id="4" name="3 Grupo"/>
        <xdr:cNvGrpSpPr/>
      </xdr:nvGrpSpPr>
      <xdr:grpSpPr>
        <a:xfrm>
          <a:off x="1993322" y="1157286"/>
          <a:ext cx="6994814" cy="2171782"/>
          <a:chOff x="19049" y="1157286"/>
          <a:chExt cx="3810001" cy="2132794"/>
        </a:xfrm>
      </xdr:grpSpPr>
      <xdr:graphicFrame macro="">
        <xdr:nvGraphicFramePr>
          <xdr:cNvPr id="5" name="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5 Grupo"/>
          <xdr:cNvGrpSpPr/>
        </xdr:nvGrpSpPr>
        <xdr:grpSpPr>
          <a:xfrm>
            <a:off x="19049" y="2462080"/>
            <a:ext cx="3798000" cy="828000"/>
            <a:chOff x="19049" y="2471605"/>
            <a:chExt cx="3798000" cy="828000"/>
          </a:xfrm>
        </xdr:grpSpPr>
        <xdr:sp macro="" textlink="">
          <xdr:nvSpPr>
            <xdr:cNvPr id="7" name="6 CuadroTexto"/>
            <xdr:cNvSpPr txBox="1"/>
          </xdr:nvSpPr>
          <xdr:spPr>
            <a:xfrm>
              <a:off x="19049" y="247160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500"/>
              <a:ext cx="2886075" cy="777111"/>
              <a:chOff x="2695575" y="4410075"/>
              <a:chExt cx="2886075" cy="777111"/>
            </a:xfrm>
          </xdr:grpSpPr>
          <xdr:sp macro="" textlink="">
            <xdr:nvSpPr>
              <xdr:cNvPr id="9" name="8 CuadroTexto"/>
              <xdr:cNvSpPr txBox="1"/>
            </xdr:nvSpPr>
            <xdr:spPr>
              <a:xfrm>
                <a:off x="2695575" y="4431187"/>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0" name="9 Grupo"/>
              <xdr:cNvGrpSpPr/>
            </xdr:nvGrpSpPr>
            <xdr:grpSpPr>
              <a:xfrm>
                <a:off x="3813600" y="4410075"/>
                <a:ext cx="1768050" cy="756000"/>
                <a:chOff x="5185200" y="4410075"/>
                <a:chExt cx="1768050" cy="756000"/>
              </a:xfrm>
            </xdr:grpSpPr>
            <xdr:grpSp>
              <xdr:nvGrpSpPr>
                <xdr:cNvPr id="11" name="10 Grupo"/>
                <xdr:cNvGrpSpPr/>
              </xdr:nvGrpSpPr>
              <xdr:grpSpPr>
                <a:xfrm>
                  <a:off x="6115051" y="4410075"/>
                  <a:ext cx="838199" cy="756000"/>
                  <a:chOff x="2286000" y="4343400"/>
                  <a:chExt cx="1571625" cy="747300"/>
                </a:xfrm>
              </xdr:grpSpPr>
              <xdr:sp macro="" textlink="">
                <xdr:nvSpPr>
                  <xdr:cNvPr id="16" name="1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8" name="1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2" name="11 Grupo"/>
                <xdr:cNvGrpSpPr/>
              </xdr:nvGrpSpPr>
              <xdr:grpSpPr>
                <a:xfrm>
                  <a:off x="5185200" y="4524374"/>
                  <a:ext cx="735450" cy="554016"/>
                  <a:chOff x="5204250" y="4533899"/>
                  <a:chExt cx="735450" cy="554016"/>
                </a:xfrm>
              </xdr:grpSpPr>
              <xdr:sp macro="" textlink="">
                <xdr:nvSpPr>
                  <xdr:cNvPr id="13" name="12 CuadroTexto"/>
                  <xdr:cNvSpPr txBox="1"/>
                </xdr:nvSpPr>
                <xdr:spPr>
                  <a:xfrm>
                    <a:off x="520425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 name="1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5" name="1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19" name="18 Rectángulo"/>
        <xdr:cNvSpPr/>
      </xdr:nvSpPr>
      <xdr:spPr>
        <a:xfrm>
          <a:off x="88868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20" name="19 Grupo"/>
        <xdr:cNvGrpSpPr/>
      </xdr:nvGrpSpPr>
      <xdr:grpSpPr>
        <a:xfrm>
          <a:off x="11123083" y="1725083"/>
          <a:ext cx="0" cy="952499"/>
          <a:chOff x="7620000" y="1724025"/>
          <a:chExt cx="2257425" cy="952499"/>
        </a:xfrm>
      </xdr:grpSpPr>
      <xdr:graphicFrame macro="">
        <xdr:nvGraphicFramePr>
          <xdr:cNvPr id="21" name="2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 name="2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26" name="25 Grupo"/>
        <xdr:cNvGrpSpPr/>
      </xdr:nvGrpSpPr>
      <xdr:grpSpPr>
        <a:xfrm>
          <a:off x="11123083" y="3820583"/>
          <a:ext cx="0" cy="582083"/>
          <a:chOff x="7620000" y="1724025"/>
          <a:chExt cx="2257425" cy="952499"/>
        </a:xfrm>
      </xdr:grpSpPr>
      <xdr:graphicFrame macro="">
        <xdr:nvGraphicFramePr>
          <xdr:cNvPr id="27" name="2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 name="2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 name="2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32" name="31 Grupo"/>
        <xdr:cNvGrpSpPr/>
      </xdr:nvGrpSpPr>
      <xdr:grpSpPr>
        <a:xfrm>
          <a:off x="11123083" y="3820583"/>
          <a:ext cx="0" cy="582083"/>
          <a:chOff x="7620000" y="1724025"/>
          <a:chExt cx="2257425" cy="952499"/>
        </a:xfrm>
      </xdr:grpSpPr>
      <xdr:graphicFrame macro="">
        <xdr:nvGraphicFramePr>
          <xdr:cNvPr id="33" name="3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35" name="3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6" name="3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3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38" name="37 Grupo"/>
        <xdr:cNvGrpSpPr/>
      </xdr:nvGrpSpPr>
      <xdr:grpSpPr>
        <a:xfrm>
          <a:off x="11123083" y="4690533"/>
          <a:ext cx="0" cy="296400"/>
          <a:chOff x="10315575" y="3429000"/>
          <a:chExt cx="1840725" cy="296400"/>
        </a:xfrm>
      </xdr:grpSpPr>
      <xdr:grpSp>
        <xdr:nvGrpSpPr>
          <xdr:cNvPr id="39" name="38 Grupo"/>
          <xdr:cNvGrpSpPr/>
        </xdr:nvGrpSpPr>
        <xdr:grpSpPr>
          <a:xfrm>
            <a:off x="10934700" y="3429000"/>
            <a:ext cx="1221600" cy="296400"/>
            <a:chOff x="5372100" y="2914650"/>
            <a:chExt cx="1221600" cy="296400"/>
          </a:xfrm>
        </xdr:grpSpPr>
        <xdr:grpSp>
          <xdr:nvGrpSpPr>
            <xdr:cNvPr id="41" name="40 Grupo"/>
            <xdr:cNvGrpSpPr/>
          </xdr:nvGrpSpPr>
          <xdr:grpSpPr>
            <a:xfrm>
              <a:off x="5372100" y="2914650"/>
              <a:ext cx="612000" cy="296400"/>
              <a:chOff x="5372100" y="2914650"/>
              <a:chExt cx="612000" cy="296400"/>
            </a:xfrm>
          </xdr:grpSpPr>
          <xdr:sp macro="" textlink="">
            <xdr:nvSpPr>
              <xdr:cNvPr id="45" name="44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46" name="45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42" name="41 Grupo"/>
            <xdr:cNvGrpSpPr/>
          </xdr:nvGrpSpPr>
          <xdr:grpSpPr>
            <a:xfrm>
              <a:off x="5981700" y="2914650"/>
              <a:ext cx="612000" cy="296400"/>
              <a:chOff x="5372100" y="2914650"/>
              <a:chExt cx="612000" cy="296400"/>
            </a:xfrm>
          </xdr:grpSpPr>
          <xdr:sp macro="" textlink="">
            <xdr:nvSpPr>
              <xdr:cNvPr id="43" name="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44" name="4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0" name="3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23</xdr:row>
      <xdr:rowOff>76200</xdr:rowOff>
    </xdr:from>
    <xdr:to>
      <xdr:col>10</xdr:col>
      <xdr:colOff>659250</xdr:colOff>
      <xdr:row>24</xdr:row>
      <xdr:rowOff>182100</xdr:rowOff>
    </xdr:to>
    <xdr:grpSp>
      <xdr:nvGrpSpPr>
        <xdr:cNvPr id="47" name="46 Grupo"/>
        <xdr:cNvGrpSpPr/>
      </xdr:nvGrpSpPr>
      <xdr:grpSpPr>
        <a:xfrm>
          <a:off x="11123083" y="4690533"/>
          <a:ext cx="0" cy="296400"/>
          <a:chOff x="10315575" y="3429000"/>
          <a:chExt cx="1840725" cy="296400"/>
        </a:xfrm>
      </xdr:grpSpPr>
      <xdr:grpSp>
        <xdr:nvGrpSpPr>
          <xdr:cNvPr id="48" name="47 Grupo"/>
          <xdr:cNvGrpSpPr/>
        </xdr:nvGrpSpPr>
        <xdr:grpSpPr>
          <a:xfrm>
            <a:off x="10934700" y="3429000"/>
            <a:ext cx="1221600" cy="296400"/>
            <a:chOff x="5372100" y="2914650"/>
            <a:chExt cx="1221600" cy="296400"/>
          </a:xfrm>
        </xdr:grpSpPr>
        <xdr:grpSp>
          <xdr:nvGrpSpPr>
            <xdr:cNvPr id="50" name="49 Grupo"/>
            <xdr:cNvGrpSpPr/>
          </xdr:nvGrpSpPr>
          <xdr:grpSpPr>
            <a:xfrm>
              <a:off x="5372100" y="2914650"/>
              <a:ext cx="612000" cy="296400"/>
              <a:chOff x="5372100" y="2914650"/>
              <a:chExt cx="612000" cy="296400"/>
            </a:xfrm>
          </xdr:grpSpPr>
          <xdr:sp macro="" textlink="">
            <xdr:nvSpPr>
              <xdr:cNvPr id="54" name="53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55" name="5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51" name="50 Grupo"/>
            <xdr:cNvGrpSpPr/>
          </xdr:nvGrpSpPr>
          <xdr:grpSpPr>
            <a:xfrm>
              <a:off x="5981700" y="2914650"/>
              <a:ext cx="612000" cy="296400"/>
              <a:chOff x="5372100" y="2914650"/>
              <a:chExt cx="612000" cy="296400"/>
            </a:xfrm>
          </xdr:grpSpPr>
          <xdr:sp macro="" textlink="">
            <xdr:nvSpPr>
              <xdr:cNvPr id="52" name="51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53" name="5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49" name="4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56" name="55 Grupo"/>
        <xdr:cNvGrpSpPr/>
      </xdr:nvGrpSpPr>
      <xdr:grpSpPr>
        <a:xfrm>
          <a:off x="11123083" y="2965450"/>
          <a:ext cx="0" cy="297458"/>
          <a:chOff x="10315575" y="3429000"/>
          <a:chExt cx="1840725" cy="296400"/>
        </a:xfrm>
      </xdr:grpSpPr>
      <xdr:grpSp>
        <xdr:nvGrpSpPr>
          <xdr:cNvPr id="57" name="56 Grupo"/>
          <xdr:cNvGrpSpPr/>
        </xdr:nvGrpSpPr>
        <xdr:grpSpPr>
          <a:xfrm>
            <a:off x="10934700" y="3429000"/>
            <a:ext cx="1221600" cy="296400"/>
            <a:chOff x="5372100" y="2914650"/>
            <a:chExt cx="1221600" cy="296400"/>
          </a:xfrm>
        </xdr:grpSpPr>
        <xdr:grpSp>
          <xdr:nvGrpSpPr>
            <xdr:cNvPr id="59" name="58 Grupo"/>
            <xdr:cNvGrpSpPr/>
          </xdr:nvGrpSpPr>
          <xdr:grpSpPr>
            <a:xfrm>
              <a:off x="5372100" y="2914650"/>
              <a:ext cx="612000" cy="296400"/>
              <a:chOff x="5372100" y="2914650"/>
              <a:chExt cx="612000" cy="296400"/>
            </a:xfrm>
          </xdr:grpSpPr>
          <xdr:sp macro="" textlink="">
            <xdr:nvSpPr>
              <xdr:cNvPr id="63" name="62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64" name="6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0" name="59 Grupo"/>
            <xdr:cNvGrpSpPr/>
          </xdr:nvGrpSpPr>
          <xdr:grpSpPr>
            <a:xfrm>
              <a:off x="5981700" y="2914650"/>
              <a:ext cx="612000" cy="296400"/>
              <a:chOff x="5372100" y="2914650"/>
              <a:chExt cx="612000" cy="296400"/>
            </a:xfrm>
          </xdr:grpSpPr>
          <xdr:sp macro="" textlink="">
            <xdr:nvSpPr>
              <xdr:cNvPr id="61" name="6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62" name="6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58" name="5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65" name="64 Grupo"/>
        <xdr:cNvGrpSpPr/>
      </xdr:nvGrpSpPr>
      <xdr:grpSpPr>
        <a:xfrm>
          <a:off x="11123083" y="2965450"/>
          <a:ext cx="0" cy="297458"/>
          <a:chOff x="10315575" y="3429000"/>
          <a:chExt cx="1840725" cy="296400"/>
        </a:xfrm>
      </xdr:grpSpPr>
      <xdr:grpSp>
        <xdr:nvGrpSpPr>
          <xdr:cNvPr id="66" name="65 Grupo"/>
          <xdr:cNvGrpSpPr/>
        </xdr:nvGrpSpPr>
        <xdr:grpSpPr>
          <a:xfrm>
            <a:off x="10934700" y="3429000"/>
            <a:ext cx="1221600" cy="296400"/>
            <a:chOff x="5372100" y="2914650"/>
            <a:chExt cx="1221600" cy="296400"/>
          </a:xfrm>
        </xdr:grpSpPr>
        <xdr:grpSp>
          <xdr:nvGrpSpPr>
            <xdr:cNvPr id="68" name="67 Grupo"/>
            <xdr:cNvGrpSpPr/>
          </xdr:nvGrpSpPr>
          <xdr:grpSpPr>
            <a:xfrm>
              <a:off x="5372100" y="2914650"/>
              <a:ext cx="612000" cy="296400"/>
              <a:chOff x="5372100" y="2914650"/>
              <a:chExt cx="612000" cy="296400"/>
            </a:xfrm>
          </xdr:grpSpPr>
          <xdr:sp macro="" textlink="">
            <xdr:nvSpPr>
              <xdr:cNvPr id="72" name="71 CuadroTexto">
                <a:hlinkClick xmlns:r="http://schemas.openxmlformats.org/officeDocument/2006/relationships" r:id="rId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73" name="72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69" name="68 Grupo"/>
            <xdr:cNvGrpSpPr/>
          </xdr:nvGrpSpPr>
          <xdr:grpSpPr>
            <a:xfrm>
              <a:off x="5981700" y="2914650"/>
              <a:ext cx="612000" cy="296400"/>
              <a:chOff x="5372100" y="2914650"/>
              <a:chExt cx="612000" cy="296400"/>
            </a:xfrm>
          </xdr:grpSpPr>
          <xdr:sp macro="" textlink="">
            <xdr:nvSpPr>
              <xdr:cNvPr id="70" name="69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71" name="70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67" name="6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74" name="73 Grupo"/>
        <xdr:cNvGrpSpPr/>
      </xdr:nvGrpSpPr>
      <xdr:grpSpPr>
        <a:xfrm>
          <a:off x="11123083" y="5588000"/>
          <a:ext cx="0" cy="391583"/>
          <a:chOff x="7620000" y="1724025"/>
          <a:chExt cx="2257425" cy="952499"/>
        </a:xfrm>
      </xdr:grpSpPr>
      <xdr:graphicFrame macro="">
        <xdr:nvGraphicFramePr>
          <xdr:cNvPr id="75" name="74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76"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77" name="76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78" name="77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79"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80" name="79 Grupo"/>
        <xdr:cNvGrpSpPr/>
      </xdr:nvGrpSpPr>
      <xdr:grpSpPr>
        <a:xfrm>
          <a:off x="11123083" y="5588000"/>
          <a:ext cx="0" cy="391583"/>
          <a:chOff x="7620000" y="1724025"/>
          <a:chExt cx="2257425" cy="952499"/>
        </a:xfrm>
      </xdr:grpSpPr>
      <xdr:graphicFrame macro="">
        <xdr:nvGraphicFramePr>
          <xdr:cNvPr id="81" name="8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8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83" name="8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84" name="8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8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14</xdr:row>
      <xdr:rowOff>0</xdr:rowOff>
    </xdr:from>
    <xdr:to>
      <xdr:col>6</xdr:col>
      <xdr:colOff>7145</xdr:colOff>
      <xdr:row>29</xdr:row>
      <xdr:rowOff>198900</xdr:rowOff>
    </xdr:to>
    <xdr:grpSp>
      <xdr:nvGrpSpPr>
        <xdr:cNvPr id="86" name="85 Grupo"/>
        <xdr:cNvGrpSpPr/>
      </xdr:nvGrpSpPr>
      <xdr:grpSpPr>
        <a:xfrm>
          <a:off x="1981417" y="3861955"/>
          <a:ext cx="7013864" cy="2190490"/>
          <a:chOff x="19049" y="1157286"/>
          <a:chExt cx="3810001" cy="2128839"/>
        </a:xfrm>
      </xdr:grpSpPr>
      <xdr:graphicFrame macro="">
        <xdr:nvGraphicFramePr>
          <xdr:cNvPr id="87" name="8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0"/>
          </a:graphicData>
        </a:graphic>
      </xdr:graphicFrame>
      <xdr:grpSp>
        <xdr:nvGrpSpPr>
          <xdr:cNvPr id="88" name="87 Grupo"/>
          <xdr:cNvGrpSpPr/>
        </xdr:nvGrpSpPr>
        <xdr:grpSpPr>
          <a:xfrm>
            <a:off x="19049" y="2457450"/>
            <a:ext cx="3798000" cy="820657"/>
            <a:chOff x="19049" y="2466975"/>
            <a:chExt cx="3798000" cy="820657"/>
          </a:xfrm>
        </xdr:grpSpPr>
        <xdr:sp macro="" textlink="">
          <xdr:nvSpPr>
            <xdr:cNvPr id="89" name="8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90" name="89 Grupo"/>
            <xdr:cNvGrpSpPr/>
          </xdr:nvGrpSpPr>
          <xdr:grpSpPr>
            <a:xfrm>
              <a:off x="438150" y="2476499"/>
              <a:ext cx="2886075" cy="756001"/>
              <a:chOff x="2695575" y="4410074"/>
              <a:chExt cx="2886075" cy="756001"/>
            </a:xfrm>
          </xdr:grpSpPr>
          <xdr:sp macro="" textlink="">
            <xdr:nvSpPr>
              <xdr:cNvPr id="91" name="9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92" name="91 Grupo"/>
              <xdr:cNvGrpSpPr/>
            </xdr:nvGrpSpPr>
            <xdr:grpSpPr>
              <a:xfrm>
                <a:off x="3813657" y="4410075"/>
                <a:ext cx="1767993" cy="756000"/>
                <a:chOff x="5185257" y="4410075"/>
                <a:chExt cx="1767993" cy="756000"/>
              </a:xfrm>
            </xdr:grpSpPr>
            <xdr:grpSp>
              <xdr:nvGrpSpPr>
                <xdr:cNvPr id="93" name="92 Grupo"/>
                <xdr:cNvGrpSpPr/>
              </xdr:nvGrpSpPr>
              <xdr:grpSpPr>
                <a:xfrm>
                  <a:off x="6115051" y="4410075"/>
                  <a:ext cx="838199" cy="756000"/>
                  <a:chOff x="2286000" y="4343400"/>
                  <a:chExt cx="1571625" cy="747300"/>
                </a:xfrm>
              </xdr:grpSpPr>
              <xdr:sp macro="" textlink="">
                <xdr:nvSpPr>
                  <xdr:cNvPr id="98" name="97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9" name="98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00" name="99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4" name="93 Grupo"/>
                <xdr:cNvGrpSpPr/>
              </xdr:nvGrpSpPr>
              <xdr:grpSpPr>
                <a:xfrm>
                  <a:off x="5185257" y="4524374"/>
                  <a:ext cx="735393" cy="554016"/>
                  <a:chOff x="5204307" y="4533899"/>
                  <a:chExt cx="735393" cy="554016"/>
                </a:xfrm>
              </xdr:grpSpPr>
              <xdr:sp macro="" textlink="">
                <xdr:nvSpPr>
                  <xdr:cNvPr id="95" name="94 CuadroTexto"/>
                  <xdr:cNvSpPr txBox="1"/>
                </xdr:nvSpPr>
                <xdr:spPr>
                  <a:xfrm>
                    <a:off x="5204307"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7" name="9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01" name="100 Grupo"/>
        <xdr:cNvGrpSpPr/>
      </xdr:nvGrpSpPr>
      <xdr:grpSpPr>
        <a:xfrm>
          <a:off x="11123083" y="6508750"/>
          <a:ext cx="0" cy="581024"/>
          <a:chOff x="7620000" y="1724025"/>
          <a:chExt cx="2257425" cy="952499"/>
        </a:xfrm>
      </xdr:grpSpPr>
      <xdr:graphicFrame macro="">
        <xdr:nvGraphicFramePr>
          <xdr:cNvPr id="102" name="101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103"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04" name="103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05" name="104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06"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07" name="106 Grupo"/>
        <xdr:cNvGrpSpPr/>
      </xdr:nvGrpSpPr>
      <xdr:grpSpPr>
        <a:xfrm>
          <a:off x="11123083" y="6508750"/>
          <a:ext cx="0" cy="581024"/>
          <a:chOff x="7620000" y="1724025"/>
          <a:chExt cx="2257425" cy="952499"/>
        </a:xfrm>
      </xdr:grpSpPr>
      <xdr:graphicFrame macro="">
        <xdr:nvGraphicFramePr>
          <xdr:cNvPr id="108" name="107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9"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0" name="109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1" name="11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2"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13" name="112 Grupo"/>
        <xdr:cNvGrpSpPr/>
      </xdr:nvGrpSpPr>
      <xdr:grpSpPr>
        <a:xfrm>
          <a:off x="11123083" y="8255000"/>
          <a:ext cx="0" cy="391583"/>
          <a:chOff x="7620000" y="1724025"/>
          <a:chExt cx="2257425" cy="952499"/>
        </a:xfrm>
      </xdr:grpSpPr>
      <xdr:graphicFrame macro="">
        <xdr:nvGraphicFramePr>
          <xdr:cNvPr id="114" name="11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11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16" name="11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17" name="11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1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19" name="118 Grupo"/>
        <xdr:cNvGrpSpPr/>
      </xdr:nvGrpSpPr>
      <xdr:grpSpPr>
        <a:xfrm>
          <a:off x="11123083" y="8255000"/>
          <a:ext cx="0" cy="391583"/>
          <a:chOff x="7620000" y="1724025"/>
          <a:chExt cx="2257425" cy="952499"/>
        </a:xfrm>
      </xdr:grpSpPr>
      <xdr:graphicFrame macro="">
        <xdr:nvGraphicFramePr>
          <xdr:cNvPr id="120" name="1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2" name="12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3" name="12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37</xdr:row>
      <xdr:rowOff>0</xdr:rowOff>
    </xdr:from>
    <xdr:to>
      <xdr:col>6</xdr:col>
      <xdr:colOff>0</xdr:colOff>
      <xdr:row>53</xdr:row>
      <xdr:rowOff>0</xdr:rowOff>
    </xdr:to>
    <xdr:grpSp>
      <xdr:nvGrpSpPr>
        <xdr:cNvPr id="125" name="124 Grupo"/>
        <xdr:cNvGrpSpPr/>
      </xdr:nvGrpSpPr>
      <xdr:grpSpPr>
        <a:xfrm>
          <a:off x="1993323" y="6598227"/>
          <a:ext cx="6994813" cy="2095500"/>
          <a:chOff x="19049" y="1157286"/>
          <a:chExt cx="3810001" cy="2128839"/>
        </a:xfrm>
      </xdr:grpSpPr>
      <xdr:graphicFrame macro="">
        <xdr:nvGraphicFramePr>
          <xdr:cNvPr id="126" name="12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127" name="126 Grupo"/>
          <xdr:cNvGrpSpPr/>
        </xdr:nvGrpSpPr>
        <xdr:grpSpPr>
          <a:xfrm>
            <a:off x="19049" y="2457450"/>
            <a:ext cx="3798000" cy="820657"/>
            <a:chOff x="19049" y="2466975"/>
            <a:chExt cx="3798000" cy="820657"/>
          </a:xfrm>
        </xdr:grpSpPr>
        <xdr:sp macro="" textlink="">
          <xdr:nvSpPr>
            <xdr:cNvPr id="128" name="12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29" name="128 Grupo"/>
            <xdr:cNvGrpSpPr/>
          </xdr:nvGrpSpPr>
          <xdr:grpSpPr>
            <a:xfrm>
              <a:off x="438150" y="2476499"/>
              <a:ext cx="2886075" cy="756001"/>
              <a:chOff x="2695575" y="4410074"/>
              <a:chExt cx="2886075" cy="756001"/>
            </a:xfrm>
          </xdr:grpSpPr>
          <xdr:sp macro="" textlink="">
            <xdr:nvSpPr>
              <xdr:cNvPr id="130" name="12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31" name="130 Grupo"/>
              <xdr:cNvGrpSpPr/>
            </xdr:nvGrpSpPr>
            <xdr:grpSpPr>
              <a:xfrm>
                <a:off x="3813569" y="4410075"/>
                <a:ext cx="1768081" cy="756000"/>
                <a:chOff x="5185169" y="4410075"/>
                <a:chExt cx="1768081" cy="756000"/>
              </a:xfrm>
            </xdr:grpSpPr>
            <xdr:grpSp>
              <xdr:nvGrpSpPr>
                <xdr:cNvPr id="132" name="131 Grupo"/>
                <xdr:cNvGrpSpPr/>
              </xdr:nvGrpSpPr>
              <xdr:grpSpPr>
                <a:xfrm>
                  <a:off x="6115051" y="4410075"/>
                  <a:ext cx="838199" cy="756000"/>
                  <a:chOff x="2286000" y="4343400"/>
                  <a:chExt cx="1571625" cy="747300"/>
                </a:xfrm>
              </xdr:grpSpPr>
              <xdr:sp macro="" textlink="">
                <xdr:nvSpPr>
                  <xdr:cNvPr id="137" name="13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38" name="13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39" name="13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33" name="132 Grupo"/>
                <xdr:cNvGrpSpPr/>
              </xdr:nvGrpSpPr>
              <xdr:grpSpPr>
                <a:xfrm>
                  <a:off x="5185169" y="4524374"/>
                  <a:ext cx="735481" cy="554016"/>
                  <a:chOff x="5204219" y="4533899"/>
                  <a:chExt cx="735481" cy="554016"/>
                </a:xfrm>
              </xdr:grpSpPr>
              <xdr:sp macro="" textlink="">
                <xdr:nvSpPr>
                  <xdr:cNvPr id="134" name="133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5" name="13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6" name="13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140" name="139 Grupo"/>
        <xdr:cNvGrpSpPr/>
      </xdr:nvGrpSpPr>
      <xdr:grpSpPr>
        <a:xfrm>
          <a:off x="11123083" y="8646583"/>
          <a:ext cx="0" cy="0"/>
          <a:chOff x="7620000" y="1724025"/>
          <a:chExt cx="2257425" cy="952499"/>
        </a:xfrm>
      </xdr:grpSpPr>
      <xdr:graphicFrame macro="">
        <xdr:nvGraphicFramePr>
          <xdr:cNvPr id="141" name="14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4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4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146" name="145 Grupo"/>
        <xdr:cNvGrpSpPr/>
      </xdr:nvGrpSpPr>
      <xdr:grpSpPr>
        <a:xfrm>
          <a:off x="11123083" y="8646583"/>
          <a:ext cx="0" cy="0"/>
          <a:chOff x="7620000" y="1724025"/>
          <a:chExt cx="2257425" cy="952499"/>
        </a:xfrm>
      </xdr:grpSpPr>
      <xdr:graphicFrame macro="">
        <xdr:nvGraphicFramePr>
          <xdr:cNvPr id="147" name="1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7"/>
          </a:graphicData>
        </a:graphic>
      </xdr:graphicFrame>
      <xdr:sp macro="" textlink="">
        <xdr:nvSpPr>
          <xdr:cNvPr id="1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9" name="1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0" name="1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152" name="151 Grupo"/>
        <xdr:cNvGrpSpPr/>
      </xdr:nvGrpSpPr>
      <xdr:grpSpPr>
        <a:xfrm>
          <a:off x="7842250" y="8646583"/>
          <a:ext cx="2828925" cy="0"/>
          <a:chOff x="7620000" y="1724025"/>
          <a:chExt cx="2257425" cy="952499"/>
        </a:xfrm>
      </xdr:grpSpPr>
      <xdr:graphicFrame macro="">
        <xdr:nvGraphicFramePr>
          <xdr:cNvPr id="153" name="1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5" name="1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6" name="1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1397000</xdr:colOff>
      <xdr:row>82</xdr:row>
      <xdr:rowOff>9525</xdr:rowOff>
    </xdr:to>
    <xdr:grpSp>
      <xdr:nvGrpSpPr>
        <xdr:cNvPr id="158" name="157 Grupo"/>
        <xdr:cNvGrpSpPr/>
      </xdr:nvGrpSpPr>
      <xdr:grpSpPr>
        <a:xfrm>
          <a:off x="1993323" y="9240116"/>
          <a:ext cx="6989041" cy="2164773"/>
          <a:chOff x="19049" y="1157286"/>
          <a:chExt cx="3810001" cy="2128839"/>
        </a:xfrm>
      </xdr:grpSpPr>
      <xdr:graphicFrame macro="">
        <xdr:nvGraphicFramePr>
          <xdr:cNvPr id="159" name="158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9"/>
          </a:graphicData>
        </a:graphic>
      </xdr:graphicFrame>
      <xdr:grpSp>
        <xdr:nvGrpSpPr>
          <xdr:cNvPr id="160" name="159 Grupo"/>
          <xdr:cNvGrpSpPr/>
        </xdr:nvGrpSpPr>
        <xdr:grpSpPr>
          <a:xfrm>
            <a:off x="19049" y="2457450"/>
            <a:ext cx="3799115" cy="820657"/>
            <a:chOff x="19049" y="2466975"/>
            <a:chExt cx="3799115" cy="820657"/>
          </a:xfrm>
        </xdr:grpSpPr>
        <xdr:sp macro="" textlink="">
          <xdr:nvSpPr>
            <xdr:cNvPr id="161" name="160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62" name="161 Grupo"/>
            <xdr:cNvGrpSpPr/>
          </xdr:nvGrpSpPr>
          <xdr:grpSpPr>
            <a:xfrm>
              <a:off x="438150" y="2476499"/>
              <a:ext cx="2886075" cy="756001"/>
              <a:chOff x="2695575" y="4410074"/>
              <a:chExt cx="2886075" cy="756001"/>
            </a:xfrm>
          </xdr:grpSpPr>
          <xdr:sp macro="" textlink="">
            <xdr:nvSpPr>
              <xdr:cNvPr id="163" name="162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64" name="163 Grupo"/>
              <xdr:cNvGrpSpPr/>
            </xdr:nvGrpSpPr>
            <xdr:grpSpPr>
              <a:xfrm>
                <a:off x="3813569" y="4410075"/>
                <a:ext cx="1768081" cy="756000"/>
                <a:chOff x="5185169" y="4410075"/>
                <a:chExt cx="1768081" cy="756000"/>
              </a:xfrm>
            </xdr:grpSpPr>
            <xdr:grpSp>
              <xdr:nvGrpSpPr>
                <xdr:cNvPr id="165" name="164 Grupo"/>
                <xdr:cNvGrpSpPr/>
              </xdr:nvGrpSpPr>
              <xdr:grpSpPr>
                <a:xfrm>
                  <a:off x="6115051" y="4410075"/>
                  <a:ext cx="838199" cy="756000"/>
                  <a:chOff x="2286000" y="4343400"/>
                  <a:chExt cx="1571625" cy="747300"/>
                </a:xfrm>
              </xdr:grpSpPr>
              <xdr:sp macro="" textlink="">
                <xdr:nvSpPr>
                  <xdr:cNvPr id="170" name="169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1" name="170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72" name="171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66" name="165 Grupo"/>
                <xdr:cNvGrpSpPr/>
              </xdr:nvGrpSpPr>
              <xdr:grpSpPr>
                <a:xfrm>
                  <a:off x="5185169" y="4524374"/>
                  <a:ext cx="735481" cy="554016"/>
                  <a:chOff x="5204219" y="4533899"/>
                  <a:chExt cx="735481" cy="554016"/>
                </a:xfrm>
              </xdr:grpSpPr>
              <xdr:sp macro="" textlink="">
                <xdr:nvSpPr>
                  <xdr:cNvPr id="167" name="166 CuadroTexto"/>
                  <xdr:cNvSpPr txBox="1"/>
                </xdr:nvSpPr>
                <xdr:spPr>
                  <a:xfrm>
                    <a:off x="5204219"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8" name="167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69" name="168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173" name="172 Grupo"/>
        <xdr:cNvGrpSpPr/>
      </xdr:nvGrpSpPr>
      <xdr:grpSpPr>
        <a:xfrm>
          <a:off x="11123083" y="9768417"/>
          <a:ext cx="0" cy="962024"/>
          <a:chOff x="7620000" y="1724025"/>
          <a:chExt cx="2257425" cy="952499"/>
        </a:xfrm>
      </xdr:grpSpPr>
      <xdr:graphicFrame macro="">
        <xdr:nvGraphicFramePr>
          <xdr:cNvPr id="174" name="17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0"/>
          </a:graphicData>
        </a:graphic>
      </xdr:graphicFrame>
      <xdr:sp macro="" textlink="">
        <xdr:nvSpPr>
          <xdr:cNvPr id="17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6" name="17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7" name="17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179" name="178 Grupo"/>
        <xdr:cNvGrpSpPr/>
      </xdr:nvGrpSpPr>
      <xdr:grpSpPr>
        <a:xfrm>
          <a:off x="11123083" y="9768417"/>
          <a:ext cx="0" cy="962024"/>
          <a:chOff x="7620000" y="1724025"/>
          <a:chExt cx="2257425" cy="952499"/>
        </a:xfrm>
      </xdr:grpSpPr>
      <xdr:graphicFrame macro="">
        <xdr:nvGraphicFramePr>
          <xdr:cNvPr id="180" name="17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8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82" name="18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83" name="18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8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185" name="184 Grupo"/>
        <xdr:cNvGrpSpPr/>
      </xdr:nvGrpSpPr>
      <xdr:grpSpPr>
        <a:xfrm>
          <a:off x="11123083" y="8646583"/>
          <a:ext cx="0" cy="0"/>
          <a:chOff x="10315575" y="3429000"/>
          <a:chExt cx="1840725" cy="296400"/>
        </a:xfrm>
      </xdr:grpSpPr>
      <xdr:grpSp>
        <xdr:nvGrpSpPr>
          <xdr:cNvPr id="186" name="185 Grupo"/>
          <xdr:cNvGrpSpPr/>
        </xdr:nvGrpSpPr>
        <xdr:grpSpPr>
          <a:xfrm>
            <a:off x="10934700" y="3429000"/>
            <a:ext cx="1221600" cy="296400"/>
            <a:chOff x="5372100" y="2914650"/>
            <a:chExt cx="1221600" cy="296400"/>
          </a:xfrm>
        </xdr:grpSpPr>
        <xdr:grpSp>
          <xdr:nvGrpSpPr>
            <xdr:cNvPr id="188" name="187 Grupo"/>
            <xdr:cNvGrpSpPr/>
          </xdr:nvGrpSpPr>
          <xdr:grpSpPr>
            <a:xfrm>
              <a:off x="5372100" y="2914650"/>
              <a:ext cx="910554" cy="296400"/>
              <a:chOff x="5372100" y="2914650"/>
              <a:chExt cx="910554" cy="296400"/>
            </a:xfrm>
          </xdr:grpSpPr>
          <xdr:sp macro="" textlink="">
            <xdr:nvSpPr>
              <xdr:cNvPr id="190" name="189 CuadroTexto">
                <a:hlinkClick xmlns:r="http://schemas.openxmlformats.org/officeDocument/2006/relationships" r:id="rId2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91" name="190 CuadroTexto">
                <a:hlinkClick xmlns:r="http://schemas.openxmlformats.org/officeDocument/2006/relationships" r:id="rId2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89" name="188 CuadroTexto">
              <a:hlinkClick xmlns:r="http://schemas.openxmlformats.org/officeDocument/2006/relationships" r:id="rId2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87" name="1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5</xdr:col>
      <xdr:colOff>95250</xdr:colOff>
      <xdr:row>68</xdr:row>
      <xdr:rowOff>76200</xdr:rowOff>
    </xdr:from>
    <xdr:to>
      <xdr:col>7</xdr:col>
      <xdr:colOff>659250</xdr:colOff>
      <xdr:row>69</xdr:row>
      <xdr:rowOff>182100</xdr:rowOff>
    </xdr:to>
    <xdr:grpSp>
      <xdr:nvGrpSpPr>
        <xdr:cNvPr id="192" name="191 Grupo"/>
        <xdr:cNvGrpSpPr/>
      </xdr:nvGrpSpPr>
      <xdr:grpSpPr>
        <a:xfrm>
          <a:off x="7937500" y="8646583"/>
          <a:ext cx="2659500" cy="0"/>
          <a:chOff x="10315575" y="3429000"/>
          <a:chExt cx="1840725" cy="296400"/>
        </a:xfrm>
      </xdr:grpSpPr>
      <xdr:grpSp>
        <xdr:nvGrpSpPr>
          <xdr:cNvPr id="193" name="192 Grupo"/>
          <xdr:cNvGrpSpPr/>
        </xdr:nvGrpSpPr>
        <xdr:grpSpPr>
          <a:xfrm>
            <a:off x="10934700" y="3429000"/>
            <a:ext cx="1221600" cy="296400"/>
            <a:chOff x="5372100" y="2914650"/>
            <a:chExt cx="1221600" cy="296400"/>
          </a:xfrm>
        </xdr:grpSpPr>
        <xdr:grpSp>
          <xdr:nvGrpSpPr>
            <xdr:cNvPr id="195" name="194 Grupo"/>
            <xdr:cNvGrpSpPr/>
          </xdr:nvGrpSpPr>
          <xdr:grpSpPr>
            <a:xfrm>
              <a:off x="5372100" y="2914650"/>
              <a:ext cx="612000" cy="296400"/>
              <a:chOff x="5372100" y="2914650"/>
              <a:chExt cx="612000" cy="296400"/>
            </a:xfrm>
          </xdr:grpSpPr>
          <xdr:sp macro="" textlink="">
            <xdr:nvSpPr>
              <xdr:cNvPr id="199" name="198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00" name="199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196" name="195 Grupo"/>
            <xdr:cNvGrpSpPr/>
          </xdr:nvGrpSpPr>
          <xdr:grpSpPr>
            <a:xfrm>
              <a:off x="5981700" y="2914650"/>
              <a:ext cx="612000" cy="296400"/>
              <a:chOff x="5372100" y="2914650"/>
              <a:chExt cx="612000" cy="296400"/>
            </a:xfrm>
          </xdr:grpSpPr>
          <xdr:sp macro="" textlink="">
            <xdr:nvSpPr>
              <xdr:cNvPr id="197" name="196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98" name="197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194" name="193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95204</xdr:colOff>
      <xdr:row>80</xdr:row>
      <xdr:rowOff>76200</xdr:rowOff>
    </xdr:from>
    <xdr:to>
      <xdr:col>10</xdr:col>
      <xdr:colOff>645532</xdr:colOff>
      <xdr:row>81</xdr:row>
      <xdr:rowOff>182100</xdr:rowOff>
    </xdr:to>
    <xdr:grpSp>
      <xdr:nvGrpSpPr>
        <xdr:cNvPr id="201" name="200 Grupo"/>
        <xdr:cNvGrpSpPr/>
      </xdr:nvGrpSpPr>
      <xdr:grpSpPr>
        <a:xfrm>
          <a:off x="11123083" y="10998200"/>
          <a:ext cx="0" cy="296400"/>
          <a:chOff x="10315575" y="3429000"/>
          <a:chExt cx="1160098" cy="296400"/>
        </a:xfrm>
      </xdr:grpSpPr>
      <xdr:grpSp>
        <xdr:nvGrpSpPr>
          <xdr:cNvPr id="202" name="201 Grupo"/>
          <xdr:cNvGrpSpPr/>
        </xdr:nvGrpSpPr>
        <xdr:grpSpPr>
          <a:xfrm>
            <a:off x="10863672" y="3429000"/>
            <a:ext cx="612001" cy="296400"/>
            <a:chOff x="5301072" y="2914650"/>
            <a:chExt cx="612001" cy="296400"/>
          </a:xfrm>
        </xdr:grpSpPr>
        <xdr:sp macro="" textlink="">
          <xdr:nvSpPr>
            <xdr:cNvPr id="204" name="203 CuadroTexto">
              <a:hlinkClick xmlns:r="http://schemas.openxmlformats.org/officeDocument/2006/relationships" r:id="rId25"/>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5" name="204 CuadroTexto"/>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203" name="202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95250</xdr:colOff>
      <xdr:row>80</xdr:row>
      <xdr:rowOff>76200</xdr:rowOff>
    </xdr:from>
    <xdr:to>
      <xdr:col>13</xdr:col>
      <xdr:colOff>659250</xdr:colOff>
      <xdr:row>81</xdr:row>
      <xdr:rowOff>182100</xdr:rowOff>
    </xdr:to>
    <xdr:grpSp>
      <xdr:nvGrpSpPr>
        <xdr:cNvPr id="206" name="205 Grupo"/>
        <xdr:cNvGrpSpPr/>
      </xdr:nvGrpSpPr>
      <xdr:grpSpPr>
        <a:xfrm>
          <a:off x="11123083" y="10998200"/>
          <a:ext cx="0" cy="296400"/>
          <a:chOff x="10315575" y="3429000"/>
          <a:chExt cx="1840725" cy="296400"/>
        </a:xfrm>
      </xdr:grpSpPr>
      <xdr:grpSp>
        <xdr:nvGrpSpPr>
          <xdr:cNvPr id="207" name="206 Grupo"/>
          <xdr:cNvGrpSpPr/>
        </xdr:nvGrpSpPr>
        <xdr:grpSpPr>
          <a:xfrm>
            <a:off x="10934700" y="3429000"/>
            <a:ext cx="1221600" cy="296400"/>
            <a:chOff x="5372100" y="2914650"/>
            <a:chExt cx="1221600" cy="296400"/>
          </a:xfrm>
        </xdr:grpSpPr>
        <xdr:grpSp>
          <xdr:nvGrpSpPr>
            <xdr:cNvPr id="209" name="208 Grupo"/>
            <xdr:cNvGrpSpPr/>
          </xdr:nvGrpSpPr>
          <xdr:grpSpPr>
            <a:xfrm>
              <a:off x="5372100" y="2914650"/>
              <a:ext cx="612000" cy="296400"/>
              <a:chOff x="5372100" y="2914650"/>
              <a:chExt cx="612000" cy="296400"/>
            </a:xfrm>
          </xdr:grpSpPr>
          <xdr:sp macro="" textlink="">
            <xdr:nvSpPr>
              <xdr:cNvPr id="213" name="21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214" name="213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210" name="209 Grupo"/>
            <xdr:cNvGrpSpPr/>
          </xdr:nvGrpSpPr>
          <xdr:grpSpPr>
            <a:xfrm>
              <a:off x="5981700" y="2914650"/>
              <a:ext cx="612000" cy="296400"/>
              <a:chOff x="5372100" y="2914650"/>
              <a:chExt cx="612000" cy="296400"/>
            </a:xfrm>
          </xdr:grpSpPr>
          <xdr:sp macro="" textlink="">
            <xdr:nvSpPr>
              <xdr:cNvPr id="211" name="210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212" name="211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208" name="20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215" name="214 Grupo"/>
        <xdr:cNvGrpSpPr/>
      </xdr:nvGrpSpPr>
      <xdr:grpSpPr>
        <a:xfrm>
          <a:off x="11123083" y="8646583"/>
          <a:ext cx="69799" cy="0"/>
          <a:chOff x="9588569" y="14710834"/>
          <a:chExt cx="2366313" cy="306983"/>
        </a:xfrm>
      </xdr:grpSpPr>
      <xdr:grpSp>
        <xdr:nvGrpSpPr>
          <xdr:cNvPr id="216" name="215 Grupo"/>
          <xdr:cNvGrpSpPr/>
        </xdr:nvGrpSpPr>
        <xdr:grpSpPr>
          <a:xfrm>
            <a:off x="9588569" y="14712950"/>
            <a:ext cx="1781092" cy="296400"/>
            <a:chOff x="10222276" y="3429000"/>
            <a:chExt cx="1570154" cy="296400"/>
          </a:xfrm>
        </xdr:grpSpPr>
        <xdr:grpSp>
          <xdr:nvGrpSpPr>
            <xdr:cNvPr id="220" name="219 Grupo"/>
            <xdr:cNvGrpSpPr/>
          </xdr:nvGrpSpPr>
          <xdr:grpSpPr>
            <a:xfrm>
              <a:off x="10664130" y="3429000"/>
              <a:ext cx="1128300" cy="296400"/>
              <a:chOff x="5101530" y="2914650"/>
              <a:chExt cx="1128300" cy="296400"/>
            </a:xfrm>
          </xdr:grpSpPr>
          <xdr:grpSp>
            <xdr:nvGrpSpPr>
              <xdr:cNvPr id="222" name="221 Grupo"/>
              <xdr:cNvGrpSpPr/>
            </xdr:nvGrpSpPr>
            <xdr:grpSpPr>
              <a:xfrm>
                <a:off x="5101530" y="2914650"/>
                <a:ext cx="612000" cy="296400"/>
                <a:chOff x="5101530" y="2914650"/>
                <a:chExt cx="612000" cy="296400"/>
              </a:xfrm>
            </xdr:grpSpPr>
            <xdr:sp macro="" textlink="">
              <xdr:nvSpPr>
                <xdr:cNvPr id="226" name="225 CuadroTexto">
                  <a:hlinkClick xmlns:r="http://schemas.openxmlformats.org/officeDocument/2006/relationships" r:id="rId26"/>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7" name="226 CuadroTexto">
                  <a:hlinkClick xmlns:r="http://schemas.openxmlformats.org/officeDocument/2006/relationships" r:id="rId27"/>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23" name="222 Grupo"/>
              <xdr:cNvGrpSpPr/>
            </xdr:nvGrpSpPr>
            <xdr:grpSpPr>
              <a:xfrm>
                <a:off x="5617830" y="2914650"/>
                <a:ext cx="612000" cy="296400"/>
                <a:chOff x="5008230" y="2914650"/>
                <a:chExt cx="612000" cy="296400"/>
              </a:xfrm>
            </xdr:grpSpPr>
            <xdr:sp macro="" textlink="">
              <xdr:nvSpPr>
                <xdr:cNvPr id="224" name="223 CuadroTexto">
                  <a:hlinkClick xmlns:r="http://schemas.openxmlformats.org/officeDocument/2006/relationships" r:id="rId28"/>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25" name="224 CuadroTexto">
                  <a:hlinkClick xmlns:r="http://schemas.openxmlformats.org/officeDocument/2006/relationships" r:id="rId29"/>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21" name="22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17" name="216 Grupo"/>
          <xdr:cNvGrpSpPr/>
        </xdr:nvGrpSpPr>
        <xdr:grpSpPr>
          <a:xfrm>
            <a:off x="11260669" y="14710834"/>
            <a:ext cx="694213" cy="306983"/>
            <a:chOff x="0" y="1143000"/>
            <a:chExt cx="694213" cy="306983"/>
          </a:xfrm>
        </xdr:grpSpPr>
        <xdr:sp macro="" textlink="">
          <xdr:nvSpPr>
            <xdr:cNvPr id="218" name="217 CuadroTexto">
              <a:hlinkClick xmlns:r="http://schemas.openxmlformats.org/officeDocument/2006/relationships" r:id="rId30"/>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19" name="218 CuadroTexto">
              <a:hlinkClick xmlns:r="http://schemas.openxmlformats.org/officeDocument/2006/relationships" r:id="rId31"/>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228" name="227 Grupo"/>
        <xdr:cNvGrpSpPr/>
      </xdr:nvGrpSpPr>
      <xdr:grpSpPr>
        <a:xfrm>
          <a:off x="11123083" y="8646583"/>
          <a:ext cx="0" cy="0"/>
          <a:chOff x="9588569" y="14710834"/>
          <a:chExt cx="2366313" cy="306983"/>
        </a:xfrm>
      </xdr:grpSpPr>
      <xdr:grpSp>
        <xdr:nvGrpSpPr>
          <xdr:cNvPr id="229" name="228 Grupo"/>
          <xdr:cNvGrpSpPr/>
        </xdr:nvGrpSpPr>
        <xdr:grpSpPr>
          <a:xfrm>
            <a:off x="9588569" y="14712950"/>
            <a:ext cx="1781092" cy="296400"/>
            <a:chOff x="10222276" y="3429000"/>
            <a:chExt cx="1570154" cy="296400"/>
          </a:xfrm>
        </xdr:grpSpPr>
        <xdr:grpSp>
          <xdr:nvGrpSpPr>
            <xdr:cNvPr id="233" name="232 Grupo"/>
            <xdr:cNvGrpSpPr/>
          </xdr:nvGrpSpPr>
          <xdr:grpSpPr>
            <a:xfrm>
              <a:off x="10664130" y="3429000"/>
              <a:ext cx="1128300" cy="296400"/>
              <a:chOff x="5101530" y="2914650"/>
              <a:chExt cx="1128300" cy="296400"/>
            </a:xfrm>
          </xdr:grpSpPr>
          <xdr:grpSp>
            <xdr:nvGrpSpPr>
              <xdr:cNvPr id="235" name="234 Grupo"/>
              <xdr:cNvGrpSpPr/>
            </xdr:nvGrpSpPr>
            <xdr:grpSpPr>
              <a:xfrm>
                <a:off x="5101530" y="2914650"/>
                <a:ext cx="612000" cy="296400"/>
                <a:chOff x="5101530" y="2914650"/>
                <a:chExt cx="612000" cy="296400"/>
              </a:xfrm>
            </xdr:grpSpPr>
            <xdr:sp macro="" textlink="">
              <xdr:nvSpPr>
                <xdr:cNvPr id="239" name="23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0" name="239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236" name="235 Grupo"/>
              <xdr:cNvGrpSpPr/>
            </xdr:nvGrpSpPr>
            <xdr:grpSpPr>
              <a:xfrm>
                <a:off x="5617830" y="2914650"/>
                <a:ext cx="612000" cy="296400"/>
                <a:chOff x="5008230" y="2914650"/>
                <a:chExt cx="612000" cy="296400"/>
              </a:xfrm>
            </xdr:grpSpPr>
            <xdr:sp macro="" textlink="">
              <xdr:nvSpPr>
                <xdr:cNvPr id="237" name="23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238" name="237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234" name="233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230" name="229 Grupo"/>
          <xdr:cNvGrpSpPr/>
        </xdr:nvGrpSpPr>
        <xdr:grpSpPr>
          <a:xfrm>
            <a:off x="11260669" y="14710834"/>
            <a:ext cx="694213" cy="306983"/>
            <a:chOff x="0" y="1143000"/>
            <a:chExt cx="694213" cy="306983"/>
          </a:xfrm>
        </xdr:grpSpPr>
        <xdr:sp macro="" textlink="">
          <xdr:nvSpPr>
            <xdr:cNvPr id="231" name="230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232" name="231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241" name="240 Grupo"/>
        <xdr:cNvGrpSpPr/>
      </xdr:nvGrpSpPr>
      <xdr:grpSpPr>
        <a:xfrm>
          <a:off x="11123083" y="8646583"/>
          <a:ext cx="0" cy="0"/>
          <a:chOff x="10315575" y="3429000"/>
          <a:chExt cx="1840725" cy="296400"/>
        </a:xfrm>
      </xdr:grpSpPr>
      <xdr:grpSp>
        <xdr:nvGrpSpPr>
          <xdr:cNvPr id="242" name="241 Grupo"/>
          <xdr:cNvGrpSpPr/>
        </xdr:nvGrpSpPr>
        <xdr:grpSpPr>
          <a:xfrm>
            <a:off x="10934700" y="3429000"/>
            <a:ext cx="1221600" cy="296400"/>
            <a:chOff x="5372100" y="2914650"/>
            <a:chExt cx="1221600" cy="296400"/>
          </a:xfrm>
        </xdr:grpSpPr>
        <xdr:grpSp>
          <xdr:nvGrpSpPr>
            <xdr:cNvPr id="244" name="243 Grupo"/>
            <xdr:cNvGrpSpPr/>
          </xdr:nvGrpSpPr>
          <xdr:grpSpPr>
            <a:xfrm>
              <a:off x="5372100" y="2914650"/>
              <a:ext cx="910554" cy="296400"/>
              <a:chOff x="5372100" y="2914650"/>
              <a:chExt cx="910554" cy="296400"/>
            </a:xfrm>
          </xdr:grpSpPr>
          <xdr:sp macro="" textlink="">
            <xdr:nvSpPr>
              <xdr:cNvPr id="246" name="245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7" name="246 CuadroTexto"/>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5" name="244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3" name="24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751417</xdr:colOff>
      <xdr:row>34</xdr:row>
      <xdr:rowOff>84664</xdr:rowOff>
    </xdr:from>
    <xdr:to>
      <xdr:col>14</xdr:col>
      <xdr:colOff>80376</xdr:colOff>
      <xdr:row>35</xdr:row>
      <xdr:rowOff>192680</xdr:rowOff>
    </xdr:to>
    <xdr:grpSp>
      <xdr:nvGrpSpPr>
        <xdr:cNvPr id="270" name="269 Grupo"/>
        <xdr:cNvGrpSpPr/>
      </xdr:nvGrpSpPr>
      <xdr:grpSpPr>
        <a:xfrm>
          <a:off x="11123083" y="5979583"/>
          <a:ext cx="80376" cy="0"/>
          <a:chOff x="9577923" y="14710834"/>
          <a:chExt cx="2376959" cy="298516"/>
        </a:xfrm>
      </xdr:grpSpPr>
      <xdr:grpSp>
        <xdr:nvGrpSpPr>
          <xdr:cNvPr id="271" name="270 Grupo"/>
          <xdr:cNvGrpSpPr/>
        </xdr:nvGrpSpPr>
        <xdr:grpSpPr>
          <a:xfrm>
            <a:off x="9577923" y="14712950"/>
            <a:ext cx="2119737" cy="296400"/>
            <a:chOff x="10212946" y="3429000"/>
            <a:chExt cx="1868703" cy="296400"/>
          </a:xfrm>
        </xdr:grpSpPr>
        <xdr:grpSp>
          <xdr:nvGrpSpPr>
            <xdr:cNvPr id="273" name="272 Grupo"/>
            <xdr:cNvGrpSpPr/>
          </xdr:nvGrpSpPr>
          <xdr:grpSpPr>
            <a:xfrm>
              <a:off x="10664130" y="3429000"/>
              <a:ext cx="1417519" cy="296400"/>
              <a:chOff x="5101530" y="2914650"/>
              <a:chExt cx="1417519" cy="296400"/>
            </a:xfrm>
          </xdr:grpSpPr>
          <xdr:grpSp>
            <xdr:nvGrpSpPr>
              <xdr:cNvPr id="275" name="274 Grupo"/>
              <xdr:cNvGrpSpPr/>
            </xdr:nvGrpSpPr>
            <xdr:grpSpPr>
              <a:xfrm>
                <a:off x="5101530" y="2914650"/>
                <a:ext cx="798597" cy="296400"/>
                <a:chOff x="5101530" y="2914650"/>
                <a:chExt cx="798597" cy="296400"/>
              </a:xfrm>
            </xdr:grpSpPr>
            <xdr:sp macro="" textlink="">
              <xdr:nvSpPr>
                <xdr:cNvPr id="279" name="278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0" name="279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76" name="275 Grupo"/>
              <xdr:cNvGrpSpPr/>
            </xdr:nvGrpSpPr>
            <xdr:grpSpPr>
              <a:xfrm>
                <a:off x="5617830" y="2914650"/>
                <a:ext cx="901219" cy="296400"/>
                <a:chOff x="5008230" y="2914650"/>
                <a:chExt cx="901219" cy="296400"/>
              </a:xfrm>
            </xdr:grpSpPr>
            <xdr:sp macro="" textlink="">
              <xdr:nvSpPr>
                <xdr:cNvPr id="277" name="276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78" name="277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74" name="27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72" name="271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105832</xdr:colOff>
      <xdr:row>34</xdr:row>
      <xdr:rowOff>84664</xdr:rowOff>
    </xdr:from>
    <xdr:to>
      <xdr:col>10</xdr:col>
      <xdr:colOff>695618</xdr:colOff>
      <xdr:row>35</xdr:row>
      <xdr:rowOff>190564</xdr:rowOff>
    </xdr:to>
    <xdr:grpSp>
      <xdr:nvGrpSpPr>
        <xdr:cNvPr id="281" name="280 Grupo"/>
        <xdr:cNvGrpSpPr/>
      </xdr:nvGrpSpPr>
      <xdr:grpSpPr>
        <a:xfrm>
          <a:off x="11123083" y="5979583"/>
          <a:ext cx="0" cy="0"/>
          <a:chOff x="10315575" y="3429000"/>
          <a:chExt cx="1863457" cy="296400"/>
        </a:xfrm>
      </xdr:grpSpPr>
      <xdr:grpSp>
        <xdr:nvGrpSpPr>
          <xdr:cNvPr id="282" name="281 Grupo"/>
          <xdr:cNvGrpSpPr/>
        </xdr:nvGrpSpPr>
        <xdr:grpSpPr>
          <a:xfrm>
            <a:off x="10906710" y="3429000"/>
            <a:ext cx="1272322" cy="296400"/>
            <a:chOff x="5344110" y="2914650"/>
            <a:chExt cx="1272322" cy="296400"/>
          </a:xfrm>
        </xdr:grpSpPr>
        <xdr:grpSp>
          <xdr:nvGrpSpPr>
            <xdr:cNvPr id="284" name="283 Grupo"/>
            <xdr:cNvGrpSpPr/>
          </xdr:nvGrpSpPr>
          <xdr:grpSpPr>
            <a:xfrm>
              <a:off x="5344110" y="2914650"/>
              <a:ext cx="933288" cy="296400"/>
              <a:chOff x="5344110" y="2914650"/>
              <a:chExt cx="933288" cy="296400"/>
            </a:xfrm>
          </xdr:grpSpPr>
          <xdr:sp macro="" textlink="">
            <xdr:nvSpPr>
              <xdr:cNvPr id="286" name="285 CuadroTexto"/>
              <xdr:cNvSpPr txBox="1"/>
            </xdr:nvSpPr>
            <xdr:spPr>
              <a:xfrm>
                <a:off x="5344110"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1</a:t>
                </a:r>
              </a:p>
            </xdr:txBody>
          </xdr:sp>
          <xdr:sp macro="" textlink="">
            <xdr:nvSpPr>
              <xdr:cNvPr id="287" name="286 CuadroTexto"/>
              <xdr:cNvSpPr txBox="1"/>
            </xdr:nvSpPr>
            <xdr:spPr>
              <a:xfrm>
                <a:off x="5642665" y="30670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5" name="284 CuadroTexto"/>
            <xdr:cNvSpPr txBox="1"/>
          </xdr:nvSpPr>
          <xdr:spPr>
            <a:xfrm>
              <a:off x="5981699" y="2914650"/>
              <a:ext cx="634733"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SubProceso 2</a:t>
              </a:r>
            </a:p>
          </xdr:txBody>
        </xdr:sp>
      </xdr:grpSp>
      <xdr:sp macro="" textlink="">
        <xdr:nvSpPr>
          <xdr:cNvPr id="283" name="282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1121819</xdr:colOff>
      <xdr:row>0</xdr:row>
      <xdr:rowOff>6</xdr:rowOff>
    </xdr:from>
    <xdr:to>
      <xdr:col>0</xdr:col>
      <xdr:colOff>1968486</xdr:colOff>
      <xdr:row>0</xdr:row>
      <xdr:rowOff>525543</xdr:rowOff>
    </xdr:to>
    <xdr:grpSp>
      <xdr:nvGrpSpPr>
        <xdr:cNvPr id="292" name="291 Grupo"/>
        <xdr:cNvGrpSpPr/>
      </xdr:nvGrpSpPr>
      <xdr:grpSpPr>
        <a:xfrm>
          <a:off x="1121819" y="6"/>
          <a:ext cx="846667" cy="525537"/>
          <a:chOff x="11123083" y="50761"/>
          <a:chExt cx="846667" cy="525537"/>
        </a:xfrm>
      </xdr:grpSpPr>
      <xdr:sp macro="" textlink="">
        <xdr:nvSpPr>
          <xdr:cNvPr id="293" name="292 Flecha a la derecha con bandas">
            <a:hlinkClick xmlns:r="http://schemas.openxmlformats.org/officeDocument/2006/relationships" r:id="rId3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294" name="293 CuadroTexto">
            <a:hlinkClick xmlns:r="http://schemas.openxmlformats.org/officeDocument/2006/relationships" r:id="rId33"/>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14</xdr:col>
      <xdr:colOff>63501</xdr:colOff>
      <xdr:row>0</xdr:row>
      <xdr:rowOff>42334</xdr:rowOff>
    </xdr:from>
    <xdr:to>
      <xdr:col>14</xdr:col>
      <xdr:colOff>994834</xdr:colOff>
      <xdr:row>0</xdr:row>
      <xdr:rowOff>497418</xdr:rowOff>
    </xdr:to>
    <xdr:sp macro="" textlink="">
      <xdr:nvSpPr>
        <xdr:cNvPr id="295" name="294 Llamada de flecha hacia abajo">
          <a:hlinkClick xmlns:r="http://schemas.openxmlformats.org/officeDocument/2006/relationships" r:id="rId34"/>
        </xdr:cNvPr>
        <xdr:cNvSpPr/>
      </xdr:nvSpPr>
      <xdr:spPr>
        <a:xfrm>
          <a:off x="11895668" y="42334"/>
          <a:ext cx="931333" cy="455084"/>
        </a:xfrm>
        <a:prstGeom prst="downArrowCallou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r>
            <a:rPr lang="es-CO" sz="1100"/>
            <a:t>Consultar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19049</xdr:colOff>
      <xdr:row>5</xdr:row>
      <xdr:rowOff>9526</xdr:rowOff>
    </xdr:from>
    <xdr:to>
      <xdr:col>10</xdr:col>
      <xdr:colOff>752474</xdr:colOff>
      <xdr:row>10</xdr:row>
      <xdr:rowOff>0</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5</xdr:row>
      <xdr:rowOff>0</xdr:rowOff>
    </xdr:from>
    <xdr:to>
      <xdr:col>10</xdr:col>
      <xdr:colOff>409575</xdr:colOff>
      <xdr:row>5</xdr:row>
      <xdr:rowOff>152400</xdr:rowOff>
    </xdr:to>
    <xdr:sp macro="" textlink="">
      <xdr:nvSpPr>
        <xdr:cNvPr id="22" name="21 Rectángulo"/>
        <xdr:cNvSpPr/>
      </xdr:nvSpPr>
      <xdr:spPr>
        <a:xfrm>
          <a:off x="6762750"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clientData/>
  </xdr:twoCellAnchor>
  <xdr:twoCellAnchor>
    <xdr:from>
      <xdr:col>1</xdr:col>
      <xdr:colOff>19049</xdr:colOff>
      <xdr:row>2</xdr:row>
      <xdr:rowOff>14286</xdr:rowOff>
    </xdr:from>
    <xdr:to>
      <xdr:col>6</xdr:col>
      <xdr:colOff>19050</xdr:colOff>
      <xdr:row>13</xdr:row>
      <xdr:rowOff>0</xdr:rowOff>
    </xdr:to>
    <xdr:grpSp>
      <xdr:nvGrpSpPr>
        <xdr:cNvPr id="12" name="11 Grupo"/>
        <xdr:cNvGrpSpPr/>
      </xdr:nvGrpSpPr>
      <xdr:grpSpPr>
        <a:xfrm>
          <a:off x="2005692" y="1157286"/>
          <a:ext cx="3810001" cy="2135643"/>
          <a:chOff x="19049" y="1157286"/>
          <a:chExt cx="3810001" cy="2128839"/>
        </a:xfrm>
      </xdr:grpSpPr>
      <xdr:graphicFrame macro="">
        <xdr:nvGraphicFramePr>
          <xdr:cNvPr id="14" name="13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 name="9 Grupo"/>
          <xdr:cNvGrpSpPr/>
        </xdr:nvGrpSpPr>
        <xdr:grpSpPr>
          <a:xfrm>
            <a:off x="19049" y="2438400"/>
            <a:ext cx="3798000" cy="828000"/>
            <a:chOff x="19049" y="2447925"/>
            <a:chExt cx="3798000" cy="828000"/>
          </a:xfrm>
        </xdr:grpSpPr>
        <xdr:sp macro="" textlink="">
          <xdr:nvSpPr>
            <xdr:cNvPr id="5" name="4 CuadroTexto"/>
            <xdr:cNvSpPr txBox="1"/>
          </xdr:nvSpPr>
          <xdr:spPr>
            <a:xfrm>
              <a:off x="19049" y="2447925"/>
              <a:ext cx="37980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 name="7 Grupo"/>
            <xdr:cNvGrpSpPr/>
          </xdr:nvGrpSpPr>
          <xdr:grpSpPr>
            <a:xfrm>
              <a:off x="438150" y="2476499"/>
              <a:ext cx="2886075" cy="756001"/>
              <a:chOff x="2695575" y="4410074"/>
              <a:chExt cx="2886075" cy="756001"/>
            </a:xfrm>
          </xdr:grpSpPr>
          <xdr:sp macro="" textlink="">
            <xdr:nvSpPr>
              <xdr:cNvPr id="2" name="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7" name="6 Grupo"/>
              <xdr:cNvGrpSpPr/>
            </xdr:nvGrpSpPr>
            <xdr:grpSpPr>
              <a:xfrm>
                <a:off x="3819525" y="4410075"/>
                <a:ext cx="1762125" cy="756000"/>
                <a:chOff x="5191125" y="4410075"/>
                <a:chExt cx="1762125" cy="756000"/>
              </a:xfrm>
            </xdr:grpSpPr>
            <xdr:grpSp>
              <xdr:nvGrpSpPr>
                <xdr:cNvPr id="3" name="2 Grupo"/>
                <xdr:cNvGrpSpPr/>
              </xdr:nvGrpSpPr>
              <xdr:grpSpPr>
                <a:xfrm>
                  <a:off x="6115051" y="4410075"/>
                  <a:ext cx="838199" cy="756000"/>
                  <a:chOff x="2286000" y="4343400"/>
                  <a:chExt cx="1571625" cy="747300"/>
                </a:xfrm>
              </xdr:grpSpPr>
              <xdr:sp macro="" textlink="">
                <xdr:nvSpPr>
                  <xdr:cNvPr id="13" name="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7" name="1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 name="23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6" name="5 Grupo"/>
                <xdr:cNvGrpSpPr/>
              </xdr:nvGrpSpPr>
              <xdr:grpSpPr>
                <a:xfrm>
                  <a:off x="5191125" y="4524374"/>
                  <a:ext cx="729525" cy="554016"/>
                  <a:chOff x="5210175" y="4533899"/>
                  <a:chExt cx="729525" cy="554016"/>
                </a:xfrm>
              </xdr:grpSpPr>
              <xdr:sp macro="" textlink="">
                <xdr:nvSpPr>
                  <xdr:cNvPr id="25" name="2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 name="2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8" name="2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47625</xdr:colOff>
      <xdr:row>5</xdr:row>
      <xdr:rowOff>180975</xdr:rowOff>
    </xdr:from>
    <xdr:to>
      <xdr:col>10</xdr:col>
      <xdr:colOff>552450</xdr:colOff>
      <xdr:row>6</xdr:row>
      <xdr:rowOff>142875</xdr:rowOff>
    </xdr:to>
    <xdr:sp macro="" textlink="">
      <xdr:nvSpPr>
        <xdr:cNvPr id="30" name="29 Rectángulo"/>
        <xdr:cNvSpPr/>
      </xdr:nvSpPr>
      <xdr:spPr>
        <a:xfrm>
          <a:off x="6905625"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clientData/>
  </xdr:twoCellAnchor>
  <xdr:twoCellAnchor>
    <xdr:from>
      <xdr:col>11</xdr:col>
      <xdr:colOff>0</xdr:colOff>
      <xdr:row>5</xdr:row>
      <xdr:rowOff>0</xdr:rowOff>
    </xdr:from>
    <xdr:to>
      <xdr:col>13</xdr:col>
      <xdr:colOff>733425</xdr:colOff>
      <xdr:row>9</xdr:row>
      <xdr:rowOff>190499</xdr:rowOff>
    </xdr:to>
    <xdr:grpSp>
      <xdr:nvGrpSpPr>
        <xdr:cNvPr id="16" name="15 Grupo"/>
        <xdr:cNvGrpSpPr/>
      </xdr:nvGrpSpPr>
      <xdr:grpSpPr>
        <a:xfrm>
          <a:off x="9661071" y="1714500"/>
          <a:ext cx="2257425" cy="952499"/>
          <a:chOff x="7620000" y="1724025"/>
          <a:chExt cx="2257425" cy="952499"/>
        </a:xfrm>
      </xdr:grpSpPr>
      <xdr:graphicFrame macro="">
        <xdr:nvGraphicFramePr>
          <xdr:cNvPr id="20" name="1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 name="2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1" name="30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4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17</xdr:row>
      <xdr:rowOff>0</xdr:rowOff>
    </xdr:from>
    <xdr:to>
      <xdr:col>13</xdr:col>
      <xdr:colOff>733425</xdr:colOff>
      <xdr:row>21</xdr:row>
      <xdr:rowOff>190499</xdr:rowOff>
    </xdr:to>
    <xdr:grpSp>
      <xdr:nvGrpSpPr>
        <xdr:cNvPr id="46" name="45 Grupo"/>
        <xdr:cNvGrpSpPr/>
      </xdr:nvGrpSpPr>
      <xdr:grpSpPr>
        <a:xfrm>
          <a:off x="9661071" y="4395107"/>
          <a:ext cx="2257425" cy="952499"/>
          <a:chOff x="7620000" y="1724025"/>
          <a:chExt cx="2257425" cy="952499"/>
        </a:xfrm>
      </xdr:grpSpPr>
      <xdr:graphicFrame macro="">
        <xdr:nvGraphicFramePr>
          <xdr:cNvPr id="47" name="4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49" name="4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0" name="4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17</xdr:row>
      <xdr:rowOff>0</xdr:rowOff>
    </xdr:from>
    <xdr:to>
      <xdr:col>10</xdr:col>
      <xdr:colOff>733425</xdr:colOff>
      <xdr:row>21</xdr:row>
      <xdr:rowOff>190499</xdr:rowOff>
    </xdr:to>
    <xdr:grpSp>
      <xdr:nvGrpSpPr>
        <xdr:cNvPr id="52" name="51 Grupo"/>
        <xdr:cNvGrpSpPr/>
      </xdr:nvGrpSpPr>
      <xdr:grpSpPr>
        <a:xfrm>
          <a:off x="7320643" y="4395107"/>
          <a:ext cx="2257425" cy="952499"/>
          <a:chOff x="7620000" y="1724025"/>
          <a:chExt cx="2257425" cy="952499"/>
        </a:xfrm>
      </xdr:grpSpPr>
      <xdr:graphicFrame macro="">
        <xdr:nvGraphicFramePr>
          <xdr:cNvPr id="53" name="5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5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55" name="5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56" name="5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5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95251</xdr:colOff>
      <xdr:row>23</xdr:row>
      <xdr:rowOff>76200</xdr:rowOff>
    </xdr:from>
    <xdr:to>
      <xdr:col>13</xdr:col>
      <xdr:colOff>659251</xdr:colOff>
      <xdr:row>24</xdr:row>
      <xdr:rowOff>182100</xdr:rowOff>
    </xdr:to>
    <xdr:grpSp>
      <xdr:nvGrpSpPr>
        <xdr:cNvPr id="67" name="66 Grupo"/>
        <xdr:cNvGrpSpPr/>
      </xdr:nvGrpSpPr>
      <xdr:grpSpPr>
        <a:xfrm>
          <a:off x="9756322" y="5627914"/>
          <a:ext cx="2088000" cy="296400"/>
          <a:chOff x="10315575" y="3429000"/>
          <a:chExt cx="1840725" cy="296400"/>
        </a:xfrm>
      </xdr:grpSpPr>
      <xdr:grpSp>
        <xdr:nvGrpSpPr>
          <xdr:cNvPr id="68" name="67 Grupo"/>
          <xdr:cNvGrpSpPr/>
        </xdr:nvGrpSpPr>
        <xdr:grpSpPr>
          <a:xfrm>
            <a:off x="10934700" y="3429000"/>
            <a:ext cx="1221600" cy="296400"/>
            <a:chOff x="5372100" y="2914650"/>
            <a:chExt cx="1221600" cy="296400"/>
          </a:xfrm>
        </xdr:grpSpPr>
        <xdr:grpSp>
          <xdr:nvGrpSpPr>
            <xdr:cNvPr id="70" name="69 Grupo"/>
            <xdr:cNvGrpSpPr/>
          </xdr:nvGrpSpPr>
          <xdr:grpSpPr>
            <a:xfrm>
              <a:off x="5372100" y="2914650"/>
              <a:ext cx="612000" cy="296400"/>
              <a:chOff x="5372100" y="2914650"/>
              <a:chExt cx="612000" cy="296400"/>
            </a:xfrm>
          </xdr:grpSpPr>
          <xdr:sp macro="" textlink="">
            <xdr:nvSpPr>
              <xdr:cNvPr id="74" name="73 CuadroTexto">
                <a:hlinkClick xmlns:r="http://schemas.openxmlformats.org/officeDocument/2006/relationships" r:id="rId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75" name="74 CuadroTexto"/>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2" name="71 CuadroTexto">
              <a:hlinkClick xmlns:r="http://schemas.openxmlformats.org/officeDocument/2006/relationships" r:id="rId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grpSp>
      <xdr:sp macro="" textlink="">
        <xdr:nvSpPr>
          <xdr:cNvPr id="69" name="68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95251</xdr:colOff>
      <xdr:row>23</xdr:row>
      <xdr:rowOff>113562</xdr:rowOff>
    </xdr:from>
    <xdr:to>
      <xdr:col>10</xdr:col>
      <xdr:colOff>628254</xdr:colOff>
      <xdr:row>24</xdr:row>
      <xdr:rowOff>140536</xdr:rowOff>
    </xdr:to>
    <xdr:grpSp>
      <xdr:nvGrpSpPr>
        <xdr:cNvPr id="76" name="75 Grupo"/>
        <xdr:cNvGrpSpPr/>
      </xdr:nvGrpSpPr>
      <xdr:grpSpPr>
        <a:xfrm>
          <a:off x="7415894" y="5665276"/>
          <a:ext cx="2057003" cy="217474"/>
          <a:chOff x="10315575" y="3467100"/>
          <a:chExt cx="1813957" cy="216000"/>
        </a:xfrm>
      </xdr:grpSpPr>
      <xdr:grpSp>
        <xdr:nvGrpSpPr>
          <xdr:cNvPr id="79" name="78 Grupo"/>
          <xdr:cNvGrpSpPr/>
        </xdr:nvGrpSpPr>
        <xdr:grpSpPr>
          <a:xfrm>
            <a:off x="10925299" y="3481599"/>
            <a:ext cx="1204233" cy="144000"/>
            <a:chOff x="5362699" y="2967249"/>
            <a:chExt cx="1204233" cy="144000"/>
          </a:xfrm>
        </xdr:grpSpPr>
        <xdr:sp macro="" textlink="">
          <xdr:nvSpPr>
            <xdr:cNvPr id="83" name="82 CuadroTexto">
              <a:hlinkClick xmlns:r="http://schemas.openxmlformats.org/officeDocument/2006/relationships" r:id="rId8"/>
            </xdr:cNvPr>
            <xdr:cNvSpPr txBox="1"/>
          </xdr:nvSpPr>
          <xdr:spPr>
            <a:xfrm>
              <a:off x="5362699" y="2970100"/>
              <a:ext cx="548889" cy="133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1</a:t>
              </a:r>
              <a:endParaRPr lang="es-CO" sz="900"/>
            </a:p>
          </xdr:txBody>
        </xdr:sp>
        <xdr:sp macro="" textlink="">
          <xdr:nvSpPr>
            <xdr:cNvPr id="84" name="83 CuadroTexto">
              <a:hlinkClick xmlns:r="http://schemas.openxmlformats.org/officeDocument/2006/relationships" r:id="rId9"/>
            </xdr:cNvPr>
            <xdr:cNvSpPr txBox="1"/>
          </xdr:nvSpPr>
          <xdr:spPr>
            <a:xfrm>
              <a:off x="5954932" y="2967249"/>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sp macro="" textlink="">
        <xdr:nvSpPr>
          <xdr:cNvPr id="78" name="7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76200</xdr:rowOff>
    </xdr:from>
    <xdr:to>
      <xdr:col>10</xdr:col>
      <xdr:colOff>659250</xdr:colOff>
      <xdr:row>12</xdr:row>
      <xdr:rowOff>172575</xdr:rowOff>
    </xdr:to>
    <xdr:grpSp>
      <xdr:nvGrpSpPr>
        <xdr:cNvPr id="85" name="84 Grupo"/>
        <xdr:cNvGrpSpPr/>
      </xdr:nvGrpSpPr>
      <xdr:grpSpPr>
        <a:xfrm>
          <a:off x="7415893" y="2960914"/>
          <a:ext cx="2088000" cy="300482"/>
          <a:chOff x="10315575" y="3429000"/>
          <a:chExt cx="1840725" cy="296400"/>
        </a:xfrm>
      </xdr:grpSpPr>
      <xdr:grpSp>
        <xdr:nvGrpSpPr>
          <xdr:cNvPr id="86" name="85 Grupo"/>
          <xdr:cNvGrpSpPr/>
        </xdr:nvGrpSpPr>
        <xdr:grpSpPr>
          <a:xfrm>
            <a:off x="10934700" y="3429000"/>
            <a:ext cx="1221600" cy="296400"/>
            <a:chOff x="5372100" y="2914650"/>
            <a:chExt cx="1221600" cy="296400"/>
          </a:xfrm>
        </xdr:grpSpPr>
        <xdr:grpSp>
          <xdr:nvGrpSpPr>
            <xdr:cNvPr id="88" name="87 Grupo"/>
            <xdr:cNvGrpSpPr/>
          </xdr:nvGrpSpPr>
          <xdr:grpSpPr>
            <a:xfrm>
              <a:off x="5372100" y="2914650"/>
              <a:ext cx="612000" cy="296400"/>
              <a:chOff x="5372100" y="2914650"/>
              <a:chExt cx="612000" cy="296400"/>
            </a:xfrm>
          </xdr:grpSpPr>
          <xdr:sp macro="" textlink="">
            <xdr:nvSpPr>
              <xdr:cNvPr id="92" name="91 CuadroTexto">
                <a:hlinkClick xmlns:r="http://schemas.openxmlformats.org/officeDocument/2006/relationships" r:id="rId10"/>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93" name="92 CuadroTexto">
                <a:hlinkClick xmlns:r="http://schemas.openxmlformats.org/officeDocument/2006/relationships" r:id="rId11"/>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89" name="88 Grupo"/>
            <xdr:cNvGrpSpPr/>
          </xdr:nvGrpSpPr>
          <xdr:grpSpPr>
            <a:xfrm>
              <a:off x="5981700" y="2914650"/>
              <a:ext cx="612000" cy="296400"/>
              <a:chOff x="5372100" y="2914650"/>
              <a:chExt cx="612000" cy="296400"/>
            </a:xfrm>
          </xdr:grpSpPr>
          <xdr:sp macro="" textlink="">
            <xdr:nvSpPr>
              <xdr:cNvPr id="90" name="89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91" name="90 CuadroTexto">
                <a:hlinkClick xmlns:r="http://schemas.openxmlformats.org/officeDocument/2006/relationships" r:id="rId13"/>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87" name="8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85725</xdr:colOff>
      <xdr:row>11</xdr:row>
      <xdr:rowOff>76200</xdr:rowOff>
    </xdr:from>
    <xdr:to>
      <xdr:col>13</xdr:col>
      <xdr:colOff>649725</xdr:colOff>
      <xdr:row>12</xdr:row>
      <xdr:rowOff>172575</xdr:rowOff>
    </xdr:to>
    <xdr:grpSp>
      <xdr:nvGrpSpPr>
        <xdr:cNvPr id="94" name="93 Grupo"/>
        <xdr:cNvGrpSpPr/>
      </xdr:nvGrpSpPr>
      <xdr:grpSpPr>
        <a:xfrm>
          <a:off x="9746796" y="2960914"/>
          <a:ext cx="2088000" cy="300482"/>
          <a:chOff x="10315575" y="3429000"/>
          <a:chExt cx="1840725" cy="296400"/>
        </a:xfrm>
      </xdr:grpSpPr>
      <xdr:grpSp>
        <xdr:nvGrpSpPr>
          <xdr:cNvPr id="95" name="94 Grupo"/>
          <xdr:cNvGrpSpPr/>
        </xdr:nvGrpSpPr>
        <xdr:grpSpPr>
          <a:xfrm>
            <a:off x="10934700" y="3429000"/>
            <a:ext cx="1221600" cy="296400"/>
            <a:chOff x="5372100" y="2914650"/>
            <a:chExt cx="1221600" cy="296400"/>
          </a:xfrm>
        </xdr:grpSpPr>
        <xdr:grpSp>
          <xdr:nvGrpSpPr>
            <xdr:cNvPr id="97" name="96 Grupo"/>
            <xdr:cNvGrpSpPr/>
          </xdr:nvGrpSpPr>
          <xdr:grpSpPr>
            <a:xfrm>
              <a:off x="5372100" y="2914650"/>
              <a:ext cx="612000" cy="296400"/>
              <a:chOff x="5372100" y="2914650"/>
              <a:chExt cx="612000" cy="296400"/>
            </a:xfrm>
          </xdr:grpSpPr>
          <xdr:sp macro="" textlink="">
            <xdr:nvSpPr>
              <xdr:cNvPr id="101" name="100 CuadroTexto">
                <a:hlinkClick xmlns:r="http://schemas.openxmlformats.org/officeDocument/2006/relationships" r:id="rId14"/>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02" name="101 CuadroTexto">
                <a:hlinkClick xmlns:r="http://schemas.openxmlformats.org/officeDocument/2006/relationships" r:id="rId15"/>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2</a:t>
                </a:r>
                <a:endParaRPr lang="es-CO" sz="900"/>
              </a:p>
            </xdr:txBody>
          </xdr:sp>
        </xdr:grpSp>
        <xdr:grpSp>
          <xdr:nvGrpSpPr>
            <xdr:cNvPr id="98" name="97 Grupo"/>
            <xdr:cNvGrpSpPr/>
          </xdr:nvGrpSpPr>
          <xdr:grpSpPr>
            <a:xfrm>
              <a:off x="5981700" y="2914650"/>
              <a:ext cx="612000" cy="296400"/>
              <a:chOff x="5372100" y="2914650"/>
              <a:chExt cx="612000" cy="296400"/>
            </a:xfrm>
          </xdr:grpSpPr>
          <xdr:sp macro="" textlink="">
            <xdr:nvSpPr>
              <xdr:cNvPr id="99" name="98 CuadroTexto">
                <a:hlinkClick xmlns:r="http://schemas.openxmlformats.org/officeDocument/2006/relationships" r:id="rId16"/>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3</a:t>
                </a:r>
                <a:endParaRPr lang="es-CO" sz="900"/>
              </a:p>
            </xdr:txBody>
          </xdr:sp>
          <xdr:sp macro="" textlink="">
            <xdr:nvSpPr>
              <xdr:cNvPr id="100" name="99 CuadroTexto">
                <a:hlinkClick xmlns:r="http://schemas.openxmlformats.org/officeDocument/2006/relationships" r:id="rId17"/>
              </xdr:cNvPr>
              <xdr:cNvSpPr txBox="1"/>
            </xdr:nvSpPr>
            <xdr:spPr>
              <a:xfrm>
                <a:off x="537210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a:t>Indicador</a:t>
                </a:r>
                <a:r>
                  <a:rPr lang="es-CO" sz="900" baseline="0"/>
                  <a:t> 4</a:t>
                </a:r>
                <a:endParaRPr lang="es-CO" sz="900"/>
              </a:p>
            </xdr:txBody>
          </xdr:sp>
        </xdr:grpSp>
      </xdr:grpSp>
      <xdr:sp macro="" textlink="">
        <xdr:nvSpPr>
          <xdr:cNvPr id="96" name="95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28</xdr:row>
      <xdr:rowOff>0</xdr:rowOff>
    </xdr:from>
    <xdr:to>
      <xdr:col>10</xdr:col>
      <xdr:colOff>733425</xdr:colOff>
      <xdr:row>32</xdr:row>
      <xdr:rowOff>190499</xdr:rowOff>
    </xdr:to>
    <xdr:grpSp>
      <xdr:nvGrpSpPr>
        <xdr:cNvPr id="123" name="122 Grupo"/>
        <xdr:cNvGrpSpPr/>
      </xdr:nvGrpSpPr>
      <xdr:grpSpPr>
        <a:xfrm>
          <a:off x="7320643" y="6504214"/>
          <a:ext cx="2257425" cy="952499"/>
          <a:chOff x="7620000" y="1724025"/>
          <a:chExt cx="2257425" cy="952499"/>
        </a:xfrm>
      </xdr:grpSpPr>
      <xdr:graphicFrame macro="">
        <xdr:nvGraphicFramePr>
          <xdr:cNvPr id="124" name="123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8"/>
          </a:graphicData>
        </a:graphic>
      </xdr:graphicFrame>
      <xdr:sp macro="" textlink="">
        <xdr:nvSpPr>
          <xdr:cNvPr id="125"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28"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28</xdr:row>
      <xdr:rowOff>0</xdr:rowOff>
    </xdr:from>
    <xdr:to>
      <xdr:col>13</xdr:col>
      <xdr:colOff>733425</xdr:colOff>
      <xdr:row>32</xdr:row>
      <xdr:rowOff>190499</xdr:rowOff>
    </xdr:to>
    <xdr:grpSp>
      <xdr:nvGrpSpPr>
        <xdr:cNvPr id="129" name="128 Grupo"/>
        <xdr:cNvGrpSpPr/>
      </xdr:nvGrpSpPr>
      <xdr:grpSpPr>
        <a:xfrm>
          <a:off x="9661071" y="6504214"/>
          <a:ext cx="2257425" cy="952499"/>
          <a:chOff x="7620000" y="1724025"/>
          <a:chExt cx="2257425" cy="952499"/>
        </a:xfrm>
      </xdr:grpSpPr>
      <xdr:graphicFrame macro="">
        <xdr:nvGraphicFramePr>
          <xdr:cNvPr id="130" name="12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19"/>
          </a:graphicData>
        </a:graphic>
      </xdr:graphicFrame>
      <xdr:sp macro="" textlink="">
        <xdr:nvSpPr>
          <xdr:cNvPr id="13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2" name="13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3" name="13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3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7144</xdr:colOff>
      <xdr:row>19</xdr:row>
      <xdr:rowOff>0</xdr:rowOff>
    </xdr:from>
    <xdr:to>
      <xdr:col>6</xdr:col>
      <xdr:colOff>7145</xdr:colOff>
      <xdr:row>29</xdr:row>
      <xdr:rowOff>198900</xdr:rowOff>
    </xdr:to>
    <xdr:grpSp>
      <xdr:nvGrpSpPr>
        <xdr:cNvPr id="135" name="134 Grupo"/>
        <xdr:cNvGrpSpPr/>
      </xdr:nvGrpSpPr>
      <xdr:grpSpPr>
        <a:xfrm>
          <a:off x="1993787" y="4776107"/>
          <a:ext cx="3810001" cy="2107982"/>
          <a:chOff x="19049" y="1157286"/>
          <a:chExt cx="3810001" cy="2128839"/>
        </a:xfrm>
      </xdr:grpSpPr>
      <xdr:graphicFrame macro="">
        <xdr:nvGraphicFramePr>
          <xdr:cNvPr id="136" name="135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0"/>
          </a:graphicData>
        </a:graphic>
      </xdr:graphicFrame>
      <xdr:grpSp>
        <xdr:nvGrpSpPr>
          <xdr:cNvPr id="137" name="136 Grupo"/>
          <xdr:cNvGrpSpPr/>
        </xdr:nvGrpSpPr>
        <xdr:grpSpPr>
          <a:xfrm>
            <a:off x="19049" y="2457450"/>
            <a:ext cx="3798000" cy="820657"/>
            <a:chOff x="19049" y="2466975"/>
            <a:chExt cx="3798000" cy="820657"/>
          </a:xfrm>
        </xdr:grpSpPr>
        <xdr:sp macro="" textlink="">
          <xdr:nvSpPr>
            <xdr:cNvPr id="138" name="137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39" name="138 Grupo"/>
            <xdr:cNvGrpSpPr/>
          </xdr:nvGrpSpPr>
          <xdr:grpSpPr>
            <a:xfrm>
              <a:off x="438150" y="2476499"/>
              <a:ext cx="2886075" cy="756001"/>
              <a:chOff x="2695575" y="4410074"/>
              <a:chExt cx="2886075" cy="756001"/>
            </a:xfrm>
          </xdr:grpSpPr>
          <xdr:sp macro="" textlink="">
            <xdr:nvSpPr>
              <xdr:cNvPr id="140" name="139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1" name="140 Grupo"/>
              <xdr:cNvGrpSpPr/>
            </xdr:nvGrpSpPr>
            <xdr:grpSpPr>
              <a:xfrm>
                <a:off x="3819525" y="4410075"/>
                <a:ext cx="1762125" cy="756000"/>
                <a:chOff x="5191125" y="4410075"/>
                <a:chExt cx="1762125" cy="756000"/>
              </a:xfrm>
            </xdr:grpSpPr>
            <xdr:grpSp>
              <xdr:nvGrpSpPr>
                <xdr:cNvPr id="142" name="141 Grupo"/>
                <xdr:cNvGrpSpPr/>
              </xdr:nvGrpSpPr>
              <xdr:grpSpPr>
                <a:xfrm>
                  <a:off x="6115051" y="4410075"/>
                  <a:ext cx="838199" cy="756000"/>
                  <a:chOff x="2286000" y="4343400"/>
                  <a:chExt cx="1571625" cy="747300"/>
                </a:xfrm>
              </xdr:grpSpPr>
              <xdr:sp macro="" textlink="">
                <xdr:nvSpPr>
                  <xdr:cNvPr id="147" name="146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49" name="148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3" name="142 Grupo"/>
                <xdr:cNvGrpSpPr/>
              </xdr:nvGrpSpPr>
              <xdr:grpSpPr>
                <a:xfrm>
                  <a:off x="5191125" y="4524374"/>
                  <a:ext cx="729525" cy="554016"/>
                  <a:chOff x="5210175" y="4533899"/>
                  <a:chExt cx="729525" cy="554016"/>
                </a:xfrm>
              </xdr:grpSpPr>
              <xdr:sp macro="" textlink="">
                <xdr:nvSpPr>
                  <xdr:cNvPr id="144" name="143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5" name="144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6" name="145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40</xdr:row>
      <xdr:rowOff>0</xdr:rowOff>
    </xdr:from>
    <xdr:to>
      <xdr:col>10</xdr:col>
      <xdr:colOff>733425</xdr:colOff>
      <xdr:row>45</xdr:row>
      <xdr:rowOff>9524</xdr:rowOff>
    </xdr:to>
    <xdr:grpSp>
      <xdr:nvGrpSpPr>
        <xdr:cNvPr id="150" name="149 Grupo"/>
        <xdr:cNvGrpSpPr/>
      </xdr:nvGrpSpPr>
      <xdr:grpSpPr>
        <a:xfrm>
          <a:off x="7320643" y="9157607"/>
          <a:ext cx="2257425" cy="962024"/>
          <a:chOff x="7620000" y="1724025"/>
          <a:chExt cx="2257425" cy="952499"/>
        </a:xfrm>
      </xdr:grpSpPr>
      <xdr:graphicFrame macro="">
        <xdr:nvGraphicFramePr>
          <xdr:cNvPr id="151" name="150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1"/>
          </a:graphicData>
        </a:graphic>
      </xdr:graphicFrame>
      <xdr:sp macro="" textlink="">
        <xdr:nvSpPr>
          <xdr:cNvPr id="152"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3" name="152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54" name="153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55"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40</xdr:row>
      <xdr:rowOff>0</xdr:rowOff>
    </xdr:from>
    <xdr:to>
      <xdr:col>13</xdr:col>
      <xdr:colOff>733425</xdr:colOff>
      <xdr:row>45</xdr:row>
      <xdr:rowOff>9524</xdr:rowOff>
    </xdr:to>
    <xdr:grpSp>
      <xdr:nvGrpSpPr>
        <xdr:cNvPr id="156" name="155 Grupo"/>
        <xdr:cNvGrpSpPr/>
      </xdr:nvGrpSpPr>
      <xdr:grpSpPr>
        <a:xfrm>
          <a:off x="9661071" y="9157607"/>
          <a:ext cx="2257425" cy="962024"/>
          <a:chOff x="7620000" y="1724025"/>
          <a:chExt cx="2257425" cy="952499"/>
        </a:xfrm>
      </xdr:grpSpPr>
      <xdr:graphicFrame macro="">
        <xdr:nvGraphicFramePr>
          <xdr:cNvPr id="157" name="15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2"/>
          </a:graphicData>
        </a:graphic>
      </xdr:graphicFrame>
      <xdr:sp macro="" textlink="">
        <xdr:nvSpPr>
          <xdr:cNvPr id="15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59" name="15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0" name="15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0</xdr:colOff>
      <xdr:row>51</xdr:row>
      <xdr:rowOff>0</xdr:rowOff>
    </xdr:from>
    <xdr:to>
      <xdr:col>10</xdr:col>
      <xdr:colOff>733425</xdr:colOff>
      <xdr:row>56</xdr:row>
      <xdr:rowOff>9524</xdr:rowOff>
    </xdr:to>
    <xdr:grpSp>
      <xdr:nvGrpSpPr>
        <xdr:cNvPr id="162" name="161 Grupo"/>
        <xdr:cNvGrpSpPr/>
      </xdr:nvGrpSpPr>
      <xdr:grpSpPr>
        <a:xfrm>
          <a:off x="7320643" y="11293929"/>
          <a:ext cx="2257425" cy="962024"/>
          <a:chOff x="7620000" y="1724025"/>
          <a:chExt cx="2257425" cy="952499"/>
        </a:xfrm>
      </xdr:grpSpPr>
      <xdr:graphicFrame macro="">
        <xdr:nvGraphicFramePr>
          <xdr:cNvPr id="163" name="16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3"/>
          </a:graphicData>
        </a:graphic>
      </xdr:graphicFrame>
      <xdr:sp macro="" textlink="">
        <xdr:nvSpPr>
          <xdr:cNvPr id="16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65" name="16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66" name="16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6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51</xdr:row>
      <xdr:rowOff>0</xdr:rowOff>
    </xdr:from>
    <xdr:to>
      <xdr:col>13</xdr:col>
      <xdr:colOff>733425</xdr:colOff>
      <xdr:row>56</xdr:row>
      <xdr:rowOff>9524</xdr:rowOff>
    </xdr:to>
    <xdr:grpSp>
      <xdr:nvGrpSpPr>
        <xdr:cNvPr id="168" name="167 Grupo"/>
        <xdr:cNvGrpSpPr/>
      </xdr:nvGrpSpPr>
      <xdr:grpSpPr>
        <a:xfrm>
          <a:off x="9661071" y="11293929"/>
          <a:ext cx="2257425" cy="962024"/>
          <a:chOff x="7620000" y="1724025"/>
          <a:chExt cx="2257425" cy="952499"/>
        </a:xfrm>
      </xdr:grpSpPr>
      <xdr:graphicFrame macro="">
        <xdr:nvGraphicFramePr>
          <xdr:cNvPr id="169" name="16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4"/>
          </a:graphicData>
        </a:graphic>
      </xdr:graphicFrame>
      <xdr:sp macro="" textlink="">
        <xdr:nvSpPr>
          <xdr:cNvPr id="17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71" name="17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72" name="17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17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42</xdr:row>
      <xdr:rowOff>0</xdr:rowOff>
    </xdr:from>
    <xdr:to>
      <xdr:col>5</xdr:col>
      <xdr:colOff>751050</xdr:colOff>
      <xdr:row>53</xdr:row>
      <xdr:rowOff>0</xdr:rowOff>
    </xdr:to>
    <xdr:grpSp>
      <xdr:nvGrpSpPr>
        <xdr:cNvPr id="201" name="200 Grupo"/>
        <xdr:cNvGrpSpPr/>
      </xdr:nvGrpSpPr>
      <xdr:grpSpPr>
        <a:xfrm>
          <a:off x="2005693" y="9538607"/>
          <a:ext cx="3780000" cy="2136322"/>
          <a:chOff x="19049" y="1157286"/>
          <a:chExt cx="3810001" cy="2128839"/>
        </a:xfrm>
      </xdr:grpSpPr>
      <xdr:graphicFrame macro="">
        <xdr:nvGraphicFramePr>
          <xdr:cNvPr id="202" name="201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5"/>
          </a:graphicData>
        </a:graphic>
      </xdr:graphicFrame>
      <xdr:grpSp>
        <xdr:nvGrpSpPr>
          <xdr:cNvPr id="203" name="202 Grupo"/>
          <xdr:cNvGrpSpPr/>
        </xdr:nvGrpSpPr>
        <xdr:grpSpPr>
          <a:xfrm>
            <a:off x="19049" y="2457450"/>
            <a:ext cx="3798000" cy="820657"/>
            <a:chOff x="19049" y="2466975"/>
            <a:chExt cx="3798000" cy="820657"/>
          </a:xfrm>
        </xdr:grpSpPr>
        <xdr:sp macro="" textlink="">
          <xdr:nvSpPr>
            <xdr:cNvPr id="204" name="203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05" name="204 Grupo"/>
            <xdr:cNvGrpSpPr/>
          </xdr:nvGrpSpPr>
          <xdr:grpSpPr>
            <a:xfrm>
              <a:off x="438150" y="2476499"/>
              <a:ext cx="2886075" cy="756001"/>
              <a:chOff x="2695575" y="4410074"/>
              <a:chExt cx="2886075" cy="756001"/>
            </a:xfrm>
          </xdr:grpSpPr>
          <xdr:sp macro="" textlink="">
            <xdr:nvSpPr>
              <xdr:cNvPr id="206" name="205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07" name="206 Grupo"/>
              <xdr:cNvGrpSpPr/>
            </xdr:nvGrpSpPr>
            <xdr:grpSpPr>
              <a:xfrm>
                <a:off x="3819525" y="4410075"/>
                <a:ext cx="1762125" cy="756000"/>
                <a:chOff x="5191125" y="4410075"/>
                <a:chExt cx="1762125" cy="756000"/>
              </a:xfrm>
            </xdr:grpSpPr>
            <xdr:grpSp>
              <xdr:nvGrpSpPr>
                <xdr:cNvPr id="208" name="207 Grupo"/>
                <xdr:cNvGrpSpPr/>
              </xdr:nvGrpSpPr>
              <xdr:grpSpPr>
                <a:xfrm>
                  <a:off x="6115051" y="4410075"/>
                  <a:ext cx="838199" cy="756000"/>
                  <a:chOff x="2286000" y="4343400"/>
                  <a:chExt cx="1571625" cy="747300"/>
                </a:xfrm>
              </xdr:grpSpPr>
              <xdr:sp macro="" textlink="">
                <xdr:nvSpPr>
                  <xdr:cNvPr id="213" name="212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14" name="213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15" name="214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09" name="208 Grupo"/>
                <xdr:cNvGrpSpPr/>
              </xdr:nvGrpSpPr>
              <xdr:grpSpPr>
                <a:xfrm>
                  <a:off x="5191125" y="4524374"/>
                  <a:ext cx="729525" cy="554016"/>
                  <a:chOff x="5210175" y="4533899"/>
                  <a:chExt cx="729525" cy="554016"/>
                </a:xfrm>
              </xdr:grpSpPr>
              <xdr:sp macro="" textlink="">
                <xdr:nvSpPr>
                  <xdr:cNvPr id="210" name="209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1" name="210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12" name="211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62</xdr:row>
      <xdr:rowOff>0</xdr:rowOff>
    </xdr:from>
    <xdr:to>
      <xdr:col>10</xdr:col>
      <xdr:colOff>733425</xdr:colOff>
      <xdr:row>67</xdr:row>
      <xdr:rowOff>9524</xdr:rowOff>
    </xdr:to>
    <xdr:grpSp>
      <xdr:nvGrpSpPr>
        <xdr:cNvPr id="216" name="215 Grupo"/>
        <xdr:cNvGrpSpPr/>
      </xdr:nvGrpSpPr>
      <xdr:grpSpPr>
        <a:xfrm>
          <a:off x="7320643" y="13403036"/>
          <a:ext cx="2257425" cy="962024"/>
          <a:chOff x="7620000" y="1724025"/>
          <a:chExt cx="2257425" cy="952499"/>
        </a:xfrm>
      </xdr:grpSpPr>
      <xdr:graphicFrame macro="">
        <xdr:nvGraphicFramePr>
          <xdr:cNvPr id="217" name="216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6"/>
          </a:graphicData>
        </a:graphic>
      </xdr:graphicFrame>
      <xdr:sp macro="" textlink="">
        <xdr:nvSpPr>
          <xdr:cNvPr id="218"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19" name="218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0" name="219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1"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62</xdr:row>
      <xdr:rowOff>0</xdr:rowOff>
    </xdr:from>
    <xdr:to>
      <xdr:col>13</xdr:col>
      <xdr:colOff>733425</xdr:colOff>
      <xdr:row>67</xdr:row>
      <xdr:rowOff>9524</xdr:rowOff>
    </xdr:to>
    <xdr:grpSp>
      <xdr:nvGrpSpPr>
        <xdr:cNvPr id="222" name="221 Grupo"/>
        <xdr:cNvGrpSpPr/>
      </xdr:nvGrpSpPr>
      <xdr:grpSpPr>
        <a:xfrm>
          <a:off x="9661071" y="13403036"/>
          <a:ext cx="2257425" cy="962024"/>
          <a:chOff x="7620000" y="1724025"/>
          <a:chExt cx="2257425" cy="952499"/>
        </a:xfrm>
      </xdr:grpSpPr>
      <xdr:graphicFrame macro="">
        <xdr:nvGraphicFramePr>
          <xdr:cNvPr id="223" name="222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7"/>
          </a:graphicData>
        </a:graphic>
      </xdr:graphicFrame>
      <xdr:sp macro="" textlink="">
        <xdr:nvSpPr>
          <xdr:cNvPr id="224"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25" name="224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26" name="225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27"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0</xdr:colOff>
      <xdr:row>62</xdr:row>
      <xdr:rowOff>0</xdr:rowOff>
    </xdr:from>
    <xdr:to>
      <xdr:col>7</xdr:col>
      <xdr:colOff>733425</xdr:colOff>
      <xdr:row>67</xdr:row>
      <xdr:rowOff>9524</xdr:rowOff>
    </xdr:to>
    <xdr:grpSp>
      <xdr:nvGrpSpPr>
        <xdr:cNvPr id="228" name="227 Grupo"/>
        <xdr:cNvGrpSpPr/>
      </xdr:nvGrpSpPr>
      <xdr:grpSpPr>
        <a:xfrm>
          <a:off x="5034643" y="13403036"/>
          <a:ext cx="2257425" cy="962024"/>
          <a:chOff x="7620000" y="1724025"/>
          <a:chExt cx="2257425" cy="952499"/>
        </a:xfrm>
      </xdr:grpSpPr>
      <xdr:graphicFrame macro="">
        <xdr:nvGraphicFramePr>
          <xdr:cNvPr id="229" name="228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28"/>
          </a:graphicData>
        </a:graphic>
      </xdr:graphicFrame>
      <xdr:sp macro="" textlink="">
        <xdr:nvSpPr>
          <xdr:cNvPr id="230"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31" name="230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32" name="231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33"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xdr:col>
      <xdr:colOff>19050</xdr:colOff>
      <xdr:row>71</xdr:row>
      <xdr:rowOff>9525</xdr:rowOff>
    </xdr:from>
    <xdr:to>
      <xdr:col>5</xdr:col>
      <xdr:colOff>751050</xdr:colOff>
      <xdr:row>82</xdr:row>
      <xdr:rowOff>9525</xdr:rowOff>
    </xdr:to>
    <xdr:grpSp>
      <xdr:nvGrpSpPr>
        <xdr:cNvPr id="234" name="233 Grupo"/>
        <xdr:cNvGrpSpPr/>
      </xdr:nvGrpSpPr>
      <xdr:grpSpPr>
        <a:xfrm>
          <a:off x="2005693" y="15480846"/>
          <a:ext cx="3780000" cy="2027465"/>
          <a:chOff x="19049" y="1157286"/>
          <a:chExt cx="3810001" cy="2128839"/>
        </a:xfrm>
      </xdr:grpSpPr>
      <xdr:graphicFrame macro="">
        <xdr:nvGraphicFramePr>
          <xdr:cNvPr id="235" name="23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29"/>
          </a:graphicData>
        </a:graphic>
      </xdr:graphicFrame>
      <xdr:grpSp>
        <xdr:nvGrpSpPr>
          <xdr:cNvPr id="236" name="235 Grupo"/>
          <xdr:cNvGrpSpPr/>
        </xdr:nvGrpSpPr>
        <xdr:grpSpPr>
          <a:xfrm>
            <a:off x="19049" y="2457450"/>
            <a:ext cx="3799115" cy="820657"/>
            <a:chOff x="19049" y="2466975"/>
            <a:chExt cx="3799115" cy="820657"/>
          </a:xfrm>
        </xdr:grpSpPr>
        <xdr:sp macro="" textlink="">
          <xdr:nvSpPr>
            <xdr:cNvPr id="237" name="23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38" name="237 Grupo"/>
            <xdr:cNvGrpSpPr/>
          </xdr:nvGrpSpPr>
          <xdr:grpSpPr>
            <a:xfrm>
              <a:off x="438150" y="2476499"/>
              <a:ext cx="2886075" cy="756001"/>
              <a:chOff x="2695575" y="4410074"/>
              <a:chExt cx="2886075" cy="756001"/>
            </a:xfrm>
          </xdr:grpSpPr>
          <xdr:sp macro="" textlink="">
            <xdr:nvSpPr>
              <xdr:cNvPr id="239" name="23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40" name="239 Grupo"/>
              <xdr:cNvGrpSpPr/>
            </xdr:nvGrpSpPr>
            <xdr:grpSpPr>
              <a:xfrm>
                <a:off x="3819525" y="4410075"/>
                <a:ext cx="1762125" cy="756000"/>
                <a:chOff x="5191125" y="4410075"/>
                <a:chExt cx="1762125" cy="756000"/>
              </a:xfrm>
            </xdr:grpSpPr>
            <xdr:grpSp>
              <xdr:nvGrpSpPr>
                <xdr:cNvPr id="241" name="240 Grupo"/>
                <xdr:cNvGrpSpPr/>
              </xdr:nvGrpSpPr>
              <xdr:grpSpPr>
                <a:xfrm>
                  <a:off x="6115051" y="4410075"/>
                  <a:ext cx="838199" cy="756000"/>
                  <a:chOff x="2286000" y="4343400"/>
                  <a:chExt cx="1571625" cy="747300"/>
                </a:xfrm>
              </xdr:grpSpPr>
              <xdr:sp macro="" textlink="">
                <xdr:nvSpPr>
                  <xdr:cNvPr id="246" name="24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247" name="24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248" name="24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242" name="241 Grupo"/>
                <xdr:cNvGrpSpPr/>
              </xdr:nvGrpSpPr>
              <xdr:grpSpPr>
                <a:xfrm>
                  <a:off x="5191125" y="4524374"/>
                  <a:ext cx="729525" cy="554016"/>
                  <a:chOff x="5210175" y="4533899"/>
                  <a:chExt cx="729525" cy="554016"/>
                </a:xfrm>
              </xdr:grpSpPr>
              <xdr:sp macro="" textlink="">
                <xdr:nvSpPr>
                  <xdr:cNvPr id="243" name="24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4" name="24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5" name="24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74</xdr:row>
      <xdr:rowOff>0</xdr:rowOff>
    </xdr:from>
    <xdr:to>
      <xdr:col>10</xdr:col>
      <xdr:colOff>733425</xdr:colOff>
      <xdr:row>79</xdr:row>
      <xdr:rowOff>9524</xdr:rowOff>
    </xdr:to>
    <xdr:grpSp>
      <xdr:nvGrpSpPr>
        <xdr:cNvPr id="249" name="248 Grupo"/>
        <xdr:cNvGrpSpPr/>
      </xdr:nvGrpSpPr>
      <xdr:grpSpPr>
        <a:xfrm>
          <a:off x="7320643" y="16042821"/>
          <a:ext cx="2257425" cy="893989"/>
          <a:chOff x="7620000" y="1724025"/>
          <a:chExt cx="2257425" cy="952499"/>
        </a:xfrm>
      </xdr:grpSpPr>
      <xdr:graphicFrame macro="">
        <xdr:nvGraphicFramePr>
          <xdr:cNvPr id="250" name="249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0"/>
          </a:graphicData>
        </a:graphic>
      </xdr:graphicFrame>
      <xdr:sp macro="" textlink="">
        <xdr:nvSpPr>
          <xdr:cNvPr id="251"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2" name="251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3" name="252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54"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0</xdr:colOff>
      <xdr:row>74</xdr:row>
      <xdr:rowOff>0</xdr:rowOff>
    </xdr:from>
    <xdr:to>
      <xdr:col>13</xdr:col>
      <xdr:colOff>733425</xdr:colOff>
      <xdr:row>79</xdr:row>
      <xdr:rowOff>9524</xdr:rowOff>
    </xdr:to>
    <xdr:grpSp>
      <xdr:nvGrpSpPr>
        <xdr:cNvPr id="255" name="254 Grupo"/>
        <xdr:cNvGrpSpPr/>
      </xdr:nvGrpSpPr>
      <xdr:grpSpPr>
        <a:xfrm>
          <a:off x="9661071" y="16042821"/>
          <a:ext cx="2257425" cy="893989"/>
          <a:chOff x="7620000" y="1724025"/>
          <a:chExt cx="2257425" cy="952499"/>
        </a:xfrm>
      </xdr:grpSpPr>
      <xdr:graphicFrame macro="">
        <xdr:nvGraphicFramePr>
          <xdr:cNvPr id="256" name="255 Gráfico"/>
          <xdr:cNvGraphicFramePr>
            <a:graphicFrameLocks/>
          </xdr:cNvGraphicFramePr>
        </xdr:nvGraphicFramePr>
        <xdr:xfrm>
          <a:off x="7620000" y="1724025"/>
          <a:ext cx="2257425" cy="952499"/>
        </xdr:xfrm>
        <a:graphic>
          <a:graphicData uri="http://schemas.openxmlformats.org/drawingml/2006/chart">
            <c:chart xmlns:c="http://schemas.openxmlformats.org/drawingml/2006/chart" xmlns:r="http://schemas.openxmlformats.org/officeDocument/2006/relationships" r:id="rId31"/>
          </a:graphicData>
        </a:graphic>
      </xdr:graphicFrame>
      <xdr:sp macro="" textlink="">
        <xdr:nvSpPr>
          <xdr:cNvPr id="257" name="17 Rectángulo"/>
          <xdr:cNvSpPr/>
        </xdr:nvSpPr>
        <xdr:spPr>
          <a:xfrm>
            <a:off x="9124950" y="2114550"/>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58" name="257 Rectángulo"/>
          <xdr:cNvSpPr/>
        </xdr:nvSpPr>
        <xdr:spPr>
          <a:xfrm>
            <a:off x="9020175" y="1724025"/>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59" name="258 Rectángulo"/>
          <xdr:cNvSpPr/>
        </xdr:nvSpPr>
        <xdr:spPr>
          <a:xfrm>
            <a:off x="9182100" y="1905000"/>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90 %</a:t>
            </a:r>
          </a:p>
        </xdr:txBody>
      </xdr:sp>
      <xdr:sp macro="" textlink="">
        <xdr:nvSpPr>
          <xdr:cNvPr id="260" name="17 Rectángulo"/>
          <xdr:cNvSpPr/>
        </xdr:nvSpPr>
        <xdr:spPr>
          <a:xfrm>
            <a:off x="8001000" y="2114550"/>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95250</xdr:colOff>
      <xdr:row>57</xdr:row>
      <xdr:rowOff>76200</xdr:rowOff>
    </xdr:from>
    <xdr:to>
      <xdr:col>10</xdr:col>
      <xdr:colOff>659250</xdr:colOff>
      <xdr:row>58</xdr:row>
      <xdr:rowOff>182100</xdr:rowOff>
    </xdr:to>
    <xdr:grpSp>
      <xdr:nvGrpSpPr>
        <xdr:cNvPr id="279" name="278 Grupo"/>
        <xdr:cNvGrpSpPr/>
      </xdr:nvGrpSpPr>
      <xdr:grpSpPr>
        <a:xfrm>
          <a:off x="7415893" y="12526736"/>
          <a:ext cx="2088000" cy="296400"/>
          <a:chOff x="10315575" y="3429000"/>
          <a:chExt cx="1840725" cy="296400"/>
        </a:xfrm>
      </xdr:grpSpPr>
      <xdr:grpSp>
        <xdr:nvGrpSpPr>
          <xdr:cNvPr id="280" name="279 Grupo"/>
          <xdr:cNvGrpSpPr/>
        </xdr:nvGrpSpPr>
        <xdr:grpSpPr>
          <a:xfrm>
            <a:off x="10934700" y="3429000"/>
            <a:ext cx="1221600" cy="296400"/>
            <a:chOff x="5372100" y="2914650"/>
            <a:chExt cx="1221600" cy="296400"/>
          </a:xfrm>
        </xdr:grpSpPr>
        <xdr:grpSp>
          <xdr:nvGrpSpPr>
            <xdr:cNvPr id="282" name="281 Grupo"/>
            <xdr:cNvGrpSpPr/>
          </xdr:nvGrpSpPr>
          <xdr:grpSpPr>
            <a:xfrm>
              <a:off x="5372100" y="2914650"/>
              <a:ext cx="910554" cy="296400"/>
              <a:chOff x="5372100" y="2914650"/>
              <a:chExt cx="910554" cy="296400"/>
            </a:xfrm>
          </xdr:grpSpPr>
          <xdr:sp macro="" textlink="">
            <xdr:nvSpPr>
              <xdr:cNvPr id="286" name="285 CuadroTexto">
                <a:hlinkClick xmlns:r="http://schemas.openxmlformats.org/officeDocument/2006/relationships" r:id="rId3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87" name="286 CuadroTexto">
                <a:hlinkClick xmlns:r="http://schemas.openxmlformats.org/officeDocument/2006/relationships" r:id="rId3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84" name="283 CuadroTexto">
              <a:hlinkClick xmlns:r="http://schemas.openxmlformats.org/officeDocument/2006/relationships" r:id="rId3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81" name="280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68</xdr:row>
      <xdr:rowOff>74084</xdr:rowOff>
    </xdr:from>
    <xdr:to>
      <xdr:col>14</xdr:col>
      <xdr:colOff>69799</xdr:colOff>
      <xdr:row>69</xdr:row>
      <xdr:rowOff>190567</xdr:rowOff>
    </xdr:to>
    <xdr:grpSp>
      <xdr:nvGrpSpPr>
        <xdr:cNvPr id="9" name="8 Grupo"/>
        <xdr:cNvGrpSpPr/>
      </xdr:nvGrpSpPr>
      <xdr:grpSpPr>
        <a:xfrm>
          <a:off x="9596129" y="14633727"/>
          <a:ext cx="2475170" cy="306983"/>
          <a:chOff x="9588569" y="14710834"/>
          <a:chExt cx="2366313" cy="306983"/>
        </a:xfrm>
      </xdr:grpSpPr>
      <xdr:grpSp>
        <xdr:nvGrpSpPr>
          <xdr:cNvPr id="315" name="314 Grupo"/>
          <xdr:cNvGrpSpPr/>
        </xdr:nvGrpSpPr>
        <xdr:grpSpPr>
          <a:xfrm>
            <a:off x="9588569" y="14712950"/>
            <a:ext cx="1781092" cy="296400"/>
            <a:chOff x="10222276" y="3429000"/>
            <a:chExt cx="1570154" cy="296400"/>
          </a:xfrm>
        </xdr:grpSpPr>
        <xdr:grpSp>
          <xdr:nvGrpSpPr>
            <xdr:cNvPr id="316" name="315 Grupo"/>
            <xdr:cNvGrpSpPr/>
          </xdr:nvGrpSpPr>
          <xdr:grpSpPr>
            <a:xfrm>
              <a:off x="10664130" y="3429000"/>
              <a:ext cx="1128300" cy="296400"/>
              <a:chOff x="5101530" y="2914650"/>
              <a:chExt cx="1128300" cy="296400"/>
            </a:xfrm>
          </xdr:grpSpPr>
          <xdr:grpSp>
            <xdr:nvGrpSpPr>
              <xdr:cNvPr id="318" name="317 Grupo"/>
              <xdr:cNvGrpSpPr/>
            </xdr:nvGrpSpPr>
            <xdr:grpSpPr>
              <a:xfrm>
                <a:off x="5101530" y="2914650"/>
                <a:ext cx="612000" cy="296400"/>
                <a:chOff x="5101530" y="2914650"/>
                <a:chExt cx="612000" cy="296400"/>
              </a:xfrm>
            </xdr:grpSpPr>
            <xdr:sp macro="" textlink="">
              <xdr:nvSpPr>
                <xdr:cNvPr id="322" name="321 CuadroTexto">
                  <a:hlinkClick xmlns:r="http://schemas.openxmlformats.org/officeDocument/2006/relationships" r:id="rId3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23" name="322 CuadroTexto">
                  <a:hlinkClick xmlns:r="http://schemas.openxmlformats.org/officeDocument/2006/relationships" r:id="rId36"/>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319" name="318 Grupo"/>
              <xdr:cNvGrpSpPr/>
            </xdr:nvGrpSpPr>
            <xdr:grpSpPr>
              <a:xfrm>
                <a:off x="5617830" y="2914650"/>
                <a:ext cx="612000" cy="296400"/>
                <a:chOff x="5008230" y="2914650"/>
                <a:chExt cx="612000" cy="296400"/>
              </a:xfrm>
            </xdr:grpSpPr>
            <xdr:sp macro="" textlink="">
              <xdr:nvSpPr>
                <xdr:cNvPr id="320" name="319 CuadroTexto">
                  <a:hlinkClick xmlns:r="http://schemas.openxmlformats.org/officeDocument/2006/relationships" r:id="rId3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21" name="320 CuadroTexto">
                  <a:hlinkClick xmlns:r="http://schemas.openxmlformats.org/officeDocument/2006/relationships" r:id="rId38"/>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317" name="316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4" name="3 Grupo"/>
          <xdr:cNvGrpSpPr/>
        </xdr:nvGrpSpPr>
        <xdr:grpSpPr>
          <a:xfrm>
            <a:off x="11260669" y="14710834"/>
            <a:ext cx="694213" cy="306983"/>
            <a:chOff x="0" y="1143000"/>
            <a:chExt cx="694213" cy="306983"/>
          </a:xfrm>
        </xdr:grpSpPr>
        <xdr:sp macro="" textlink="">
          <xdr:nvSpPr>
            <xdr:cNvPr id="343" name="342 CuadroTexto">
              <a:hlinkClick xmlns:r="http://schemas.openxmlformats.org/officeDocument/2006/relationships" r:id="rId39"/>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344" name="343 CuadroTexto">
              <a:hlinkClick xmlns:r="http://schemas.openxmlformats.org/officeDocument/2006/relationships" r:id="rId40"/>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68</xdr:row>
      <xdr:rowOff>74081</xdr:rowOff>
    </xdr:from>
    <xdr:to>
      <xdr:col>11</xdr:col>
      <xdr:colOff>80313</xdr:colOff>
      <xdr:row>69</xdr:row>
      <xdr:rowOff>190564</xdr:rowOff>
    </xdr:to>
    <xdr:grpSp>
      <xdr:nvGrpSpPr>
        <xdr:cNvPr id="345" name="344 Grupo"/>
        <xdr:cNvGrpSpPr/>
      </xdr:nvGrpSpPr>
      <xdr:grpSpPr>
        <a:xfrm>
          <a:off x="7320643" y="14633724"/>
          <a:ext cx="2420741" cy="306983"/>
          <a:chOff x="9588569" y="14710834"/>
          <a:chExt cx="2366313" cy="306983"/>
        </a:xfrm>
      </xdr:grpSpPr>
      <xdr:grpSp>
        <xdr:nvGrpSpPr>
          <xdr:cNvPr id="346" name="345 Grupo"/>
          <xdr:cNvGrpSpPr/>
        </xdr:nvGrpSpPr>
        <xdr:grpSpPr>
          <a:xfrm>
            <a:off x="9588569" y="14712950"/>
            <a:ext cx="1781092" cy="296400"/>
            <a:chOff x="10222276" y="3429000"/>
            <a:chExt cx="1570154" cy="296400"/>
          </a:xfrm>
        </xdr:grpSpPr>
        <xdr:grpSp>
          <xdr:nvGrpSpPr>
            <xdr:cNvPr id="350" name="349 Grupo"/>
            <xdr:cNvGrpSpPr/>
          </xdr:nvGrpSpPr>
          <xdr:grpSpPr>
            <a:xfrm>
              <a:off x="10664130" y="3429000"/>
              <a:ext cx="1128300" cy="296400"/>
              <a:chOff x="5101530" y="2914650"/>
              <a:chExt cx="1128300" cy="296400"/>
            </a:xfrm>
          </xdr:grpSpPr>
          <xdr:grpSp>
            <xdr:nvGrpSpPr>
              <xdr:cNvPr id="352" name="351 Grupo"/>
              <xdr:cNvGrpSpPr/>
            </xdr:nvGrpSpPr>
            <xdr:grpSpPr>
              <a:xfrm>
                <a:off x="5101530" y="2914650"/>
                <a:ext cx="612000" cy="296400"/>
                <a:chOff x="5101530" y="2914650"/>
                <a:chExt cx="612000" cy="296400"/>
              </a:xfrm>
            </xdr:grpSpPr>
            <xdr:sp macro="" textlink="">
              <xdr:nvSpPr>
                <xdr:cNvPr id="356" name="355 CuadroTexto">
                  <a:hlinkClick xmlns:r="http://schemas.openxmlformats.org/officeDocument/2006/relationships" r:id="rId41"/>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57" name="356 CuadroTexto">
                  <a:hlinkClick xmlns:r="http://schemas.openxmlformats.org/officeDocument/2006/relationships" r:id="rId42"/>
                </xdr:cNvPr>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53" name="352 Grupo"/>
              <xdr:cNvGrpSpPr/>
            </xdr:nvGrpSpPr>
            <xdr:grpSpPr>
              <a:xfrm>
                <a:off x="5617830" y="2914650"/>
                <a:ext cx="612000" cy="296400"/>
                <a:chOff x="5008230" y="2914650"/>
                <a:chExt cx="612000" cy="296400"/>
              </a:xfrm>
            </xdr:grpSpPr>
            <xdr:sp macro="" textlink="">
              <xdr:nvSpPr>
                <xdr:cNvPr id="354" name="353 CuadroTexto">
                  <a:hlinkClick xmlns:r="http://schemas.openxmlformats.org/officeDocument/2006/relationships" r:id="rId43"/>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55" name="354 CuadroTexto">
                  <a:hlinkClick xmlns:r="http://schemas.openxmlformats.org/officeDocument/2006/relationships" r:id="rId44"/>
                </xdr:cNvPr>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51" name="350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347" name="346 Grupo"/>
          <xdr:cNvGrpSpPr/>
        </xdr:nvGrpSpPr>
        <xdr:grpSpPr>
          <a:xfrm>
            <a:off x="11260669" y="14710834"/>
            <a:ext cx="694213" cy="306983"/>
            <a:chOff x="0" y="1143000"/>
            <a:chExt cx="694213" cy="306983"/>
          </a:xfrm>
        </xdr:grpSpPr>
        <xdr:sp macro="" textlink="">
          <xdr:nvSpPr>
            <xdr:cNvPr id="348" name="347 CuadroTexto">
              <a:hlinkClick xmlns:r="http://schemas.openxmlformats.org/officeDocument/2006/relationships" r:id="rId45"/>
            </xdr:cNvPr>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349" name="348 CuadroTexto">
              <a:hlinkClick xmlns:r="http://schemas.openxmlformats.org/officeDocument/2006/relationships" r:id="rId46"/>
            </xdr:cNvPr>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57</xdr:row>
      <xdr:rowOff>84664</xdr:rowOff>
    </xdr:from>
    <xdr:to>
      <xdr:col>13</xdr:col>
      <xdr:colOff>669830</xdr:colOff>
      <xdr:row>58</xdr:row>
      <xdr:rowOff>190564</xdr:rowOff>
    </xdr:to>
    <xdr:grpSp>
      <xdr:nvGrpSpPr>
        <xdr:cNvPr id="358" name="357 Grupo"/>
        <xdr:cNvGrpSpPr/>
      </xdr:nvGrpSpPr>
      <xdr:grpSpPr>
        <a:xfrm>
          <a:off x="9766901" y="12535200"/>
          <a:ext cx="2088000" cy="296400"/>
          <a:chOff x="10315575" y="3429000"/>
          <a:chExt cx="1840725" cy="296400"/>
        </a:xfrm>
      </xdr:grpSpPr>
      <xdr:grpSp>
        <xdr:nvGrpSpPr>
          <xdr:cNvPr id="359" name="358 Grupo"/>
          <xdr:cNvGrpSpPr/>
        </xdr:nvGrpSpPr>
        <xdr:grpSpPr>
          <a:xfrm>
            <a:off x="10934700" y="3429000"/>
            <a:ext cx="1221600" cy="296400"/>
            <a:chOff x="5372100" y="2914650"/>
            <a:chExt cx="1221600" cy="296400"/>
          </a:xfrm>
        </xdr:grpSpPr>
        <xdr:grpSp>
          <xdr:nvGrpSpPr>
            <xdr:cNvPr id="361" name="360 Grupo"/>
            <xdr:cNvGrpSpPr/>
          </xdr:nvGrpSpPr>
          <xdr:grpSpPr>
            <a:xfrm>
              <a:off x="5372100" y="2914650"/>
              <a:ext cx="910554" cy="296400"/>
              <a:chOff x="5372100" y="2914650"/>
              <a:chExt cx="910554" cy="296400"/>
            </a:xfrm>
          </xdr:grpSpPr>
          <xdr:sp macro="" textlink="">
            <xdr:nvSpPr>
              <xdr:cNvPr id="363" name="362 CuadroTexto">
                <a:hlinkClick xmlns:r="http://schemas.openxmlformats.org/officeDocument/2006/relationships" r:id="rId47"/>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64" name="363 CuadroTexto">
                <a:hlinkClick xmlns:r="http://schemas.openxmlformats.org/officeDocument/2006/relationships" r:id="rId48"/>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3</a:t>
                </a:r>
                <a:endParaRPr lang="es-CO" sz="900" u="none"/>
              </a:p>
            </xdr:txBody>
          </xdr:sp>
        </xdr:grpSp>
        <xdr:sp macro="" textlink="">
          <xdr:nvSpPr>
            <xdr:cNvPr id="362" name="361 CuadroTexto">
              <a:hlinkClick xmlns:r="http://schemas.openxmlformats.org/officeDocument/2006/relationships" r:id="rId49"/>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360" name="359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46</xdr:row>
      <xdr:rowOff>74081</xdr:rowOff>
    </xdr:from>
    <xdr:to>
      <xdr:col>14</xdr:col>
      <xdr:colOff>80313</xdr:colOff>
      <xdr:row>47</xdr:row>
      <xdr:rowOff>171514</xdr:rowOff>
    </xdr:to>
    <xdr:grpSp>
      <xdr:nvGrpSpPr>
        <xdr:cNvPr id="365" name="364 Grupo"/>
        <xdr:cNvGrpSpPr/>
      </xdr:nvGrpSpPr>
      <xdr:grpSpPr>
        <a:xfrm>
          <a:off x="9595997" y="10388295"/>
          <a:ext cx="2485816" cy="301540"/>
          <a:chOff x="9577923" y="14710834"/>
          <a:chExt cx="2376959" cy="298516"/>
        </a:xfrm>
      </xdr:grpSpPr>
      <xdr:grpSp>
        <xdr:nvGrpSpPr>
          <xdr:cNvPr id="366" name="365 Grupo"/>
          <xdr:cNvGrpSpPr/>
        </xdr:nvGrpSpPr>
        <xdr:grpSpPr>
          <a:xfrm>
            <a:off x="9577923" y="14712950"/>
            <a:ext cx="2119737" cy="296400"/>
            <a:chOff x="10212946" y="3429000"/>
            <a:chExt cx="1868703" cy="296400"/>
          </a:xfrm>
        </xdr:grpSpPr>
        <xdr:grpSp>
          <xdr:nvGrpSpPr>
            <xdr:cNvPr id="370" name="369 Grupo"/>
            <xdr:cNvGrpSpPr/>
          </xdr:nvGrpSpPr>
          <xdr:grpSpPr>
            <a:xfrm>
              <a:off x="10664130" y="3429000"/>
              <a:ext cx="1417519" cy="296400"/>
              <a:chOff x="5101530" y="2914650"/>
              <a:chExt cx="1417519" cy="296400"/>
            </a:xfrm>
          </xdr:grpSpPr>
          <xdr:grpSp>
            <xdr:nvGrpSpPr>
              <xdr:cNvPr id="372" name="371 Grupo"/>
              <xdr:cNvGrpSpPr/>
            </xdr:nvGrpSpPr>
            <xdr:grpSpPr>
              <a:xfrm>
                <a:off x="5101530" y="2914650"/>
                <a:ext cx="798597" cy="296400"/>
                <a:chOff x="5101530" y="2914650"/>
                <a:chExt cx="798597" cy="296400"/>
              </a:xfrm>
            </xdr:grpSpPr>
            <xdr:sp macro="" textlink="">
              <xdr:nvSpPr>
                <xdr:cNvPr id="376" name="375 CuadroTexto">
                  <a:hlinkClick xmlns:r="http://schemas.openxmlformats.org/officeDocument/2006/relationships" r:id="rId5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77" name="376 CuadroTexto">
                  <a:hlinkClick xmlns:r="http://schemas.openxmlformats.org/officeDocument/2006/relationships" r:id="rId5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73" name="372 Grupo"/>
              <xdr:cNvGrpSpPr/>
            </xdr:nvGrpSpPr>
            <xdr:grpSpPr>
              <a:xfrm>
                <a:off x="5617830" y="2914650"/>
                <a:ext cx="901219" cy="296400"/>
                <a:chOff x="5008230" y="2914650"/>
                <a:chExt cx="901219" cy="296400"/>
              </a:xfrm>
            </xdr:grpSpPr>
            <xdr:sp macro="" textlink="">
              <xdr:nvSpPr>
                <xdr:cNvPr id="374" name="373 CuadroTexto">
                  <a:hlinkClick xmlns:r="http://schemas.openxmlformats.org/officeDocument/2006/relationships" r:id="rId5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75" name="374 CuadroTexto">
                  <a:hlinkClick xmlns:r="http://schemas.openxmlformats.org/officeDocument/2006/relationships" r:id="rId5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71" name="370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68" name="367 CuadroTexto">
            <a:hlinkClick xmlns:r="http://schemas.openxmlformats.org/officeDocument/2006/relationships" r:id="rId5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46</xdr:row>
      <xdr:rowOff>84664</xdr:rowOff>
    </xdr:from>
    <xdr:to>
      <xdr:col>11</xdr:col>
      <xdr:colOff>80374</xdr:colOff>
      <xdr:row>47</xdr:row>
      <xdr:rowOff>182097</xdr:rowOff>
    </xdr:to>
    <xdr:grpSp>
      <xdr:nvGrpSpPr>
        <xdr:cNvPr id="378" name="377 Grupo"/>
        <xdr:cNvGrpSpPr/>
      </xdr:nvGrpSpPr>
      <xdr:grpSpPr>
        <a:xfrm>
          <a:off x="7310058" y="10398878"/>
          <a:ext cx="2431387" cy="301540"/>
          <a:chOff x="9577923" y="14710834"/>
          <a:chExt cx="2376959" cy="298516"/>
        </a:xfrm>
      </xdr:grpSpPr>
      <xdr:grpSp>
        <xdr:nvGrpSpPr>
          <xdr:cNvPr id="379" name="378 Grupo"/>
          <xdr:cNvGrpSpPr/>
        </xdr:nvGrpSpPr>
        <xdr:grpSpPr>
          <a:xfrm>
            <a:off x="9577923" y="14712950"/>
            <a:ext cx="2119737" cy="296400"/>
            <a:chOff x="10212946" y="3429000"/>
            <a:chExt cx="1868703" cy="296400"/>
          </a:xfrm>
        </xdr:grpSpPr>
        <xdr:grpSp>
          <xdr:nvGrpSpPr>
            <xdr:cNvPr id="381" name="380 Grupo"/>
            <xdr:cNvGrpSpPr/>
          </xdr:nvGrpSpPr>
          <xdr:grpSpPr>
            <a:xfrm>
              <a:off x="10664130" y="3429000"/>
              <a:ext cx="1417519" cy="296400"/>
              <a:chOff x="5101530" y="2914650"/>
              <a:chExt cx="1417519" cy="296400"/>
            </a:xfrm>
          </xdr:grpSpPr>
          <xdr:grpSp>
            <xdr:nvGrpSpPr>
              <xdr:cNvPr id="383" name="382 Grupo"/>
              <xdr:cNvGrpSpPr/>
            </xdr:nvGrpSpPr>
            <xdr:grpSpPr>
              <a:xfrm>
                <a:off x="5101530" y="2914650"/>
                <a:ext cx="798597" cy="296400"/>
                <a:chOff x="5101530" y="2914650"/>
                <a:chExt cx="798597" cy="296400"/>
              </a:xfrm>
            </xdr:grpSpPr>
            <xdr:sp macro="" textlink="">
              <xdr:nvSpPr>
                <xdr:cNvPr id="387" name="386 CuadroTexto">
                  <a:hlinkClick xmlns:r="http://schemas.openxmlformats.org/officeDocument/2006/relationships" r:id="rId55"/>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88" name="387 CuadroTexto">
                  <a:hlinkClick xmlns:r="http://schemas.openxmlformats.org/officeDocument/2006/relationships" r:id="rId56"/>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84" name="383 Grupo"/>
              <xdr:cNvGrpSpPr/>
            </xdr:nvGrpSpPr>
            <xdr:grpSpPr>
              <a:xfrm>
                <a:off x="5617830" y="2914650"/>
                <a:ext cx="901219" cy="296400"/>
                <a:chOff x="5008230" y="2914650"/>
                <a:chExt cx="901219" cy="296400"/>
              </a:xfrm>
            </xdr:grpSpPr>
            <xdr:sp macro="" textlink="">
              <xdr:nvSpPr>
                <xdr:cNvPr id="385" name="384 CuadroTexto">
                  <a:hlinkClick xmlns:r="http://schemas.openxmlformats.org/officeDocument/2006/relationships" r:id="rId57"/>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86" name="385 CuadroTexto">
                  <a:hlinkClick xmlns:r="http://schemas.openxmlformats.org/officeDocument/2006/relationships" r:id="rId58"/>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382" name="381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80" name="379 CuadroTexto">
            <a:hlinkClick xmlns:r="http://schemas.openxmlformats.org/officeDocument/2006/relationships" r:id="rId59"/>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10</xdr:col>
      <xdr:colOff>751417</xdr:colOff>
      <xdr:row>34</xdr:row>
      <xdr:rowOff>63498</xdr:rowOff>
    </xdr:from>
    <xdr:to>
      <xdr:col>14</xdr:col>
      <xdr:colOff>80376</xdr:colOff>
      <xdr:row>35</xdr:row>
      <xdr:rowOff>171514</xdr:rowOff>
    </xdr:to>
    <xdr:grpSp>
      <xdr:nvGrpSpPr>
        <xdr:cNvPr id="389" name="388 Grupo"/>
        <xdr:cNvGrpSpPr/>
      </xdr:nvGrpSpPr>
      <xdr:grpSpPr>
        <a:xfrm>
          <a:off x="9596060" y="7724319"/>
          <a:ext cx="2485816" cy="298516"/>
          <a:chOff x="9577923" y="14710834"/>
          <a:chExt cx="2376959" cy="298516"/>
        </a:xfrm>
      </xdr:grpSpPr>
      <xdr:grpSp>
        <xdr:nvGrpSpPr>
          <xdr:cNvPr id="390" name="389 Grupo"/>
          <xdr:cNvGrpSpPr/>
        </xdr:nvGrpSpPr>
        <xdr:grpSpPr>
          <a:xfrm>
            <a:off x="9577923" y="14712950"/>
            <a:ext cx="2119737" cy="296400"/>
            <a:chOff x="10212946" y="3429000"/>
            <a:chExt cx="1868703" cy="296400"/>
          </a:xfrm>
        </xdr:grpSpPr>
        <xdr:grpSp>
          <xdr:nvGrpSpPr>
            <xdr:cNvPr id="392" name="391 Grupo"/>
            <xdr:cNvGrpSpPr/>
          </xdr:nvGrpSpPr>
          <xdr:grpSpPr>
            <a:xfrm>
              <a:off x="10664130" y="3429000"/>
              <a:ext cx="1417519" cy="296400"/>
              <a:chOff x="5101530" y="2914650"/>
              <a:chExt cx="1417519" cy="296400"/>
            </a:xfrm>
          </xdr:grpSpPr>
          <xdr:grpSp>
            <xdr:nvGrpSpPr>
              <xdr:cNvPr id="394" name="393 Grupo"/>
              <xdr:cNvGrpSpPr/>
            </xdr:nvGrpSpPr>
            <xdr:grpSpPr>
              <a:xfrm>
                <a:off x="5101530" y="2914650"/>
                <a:ext cx="798597" cy="296400"/>
                <a:chOff x="5101530" y="2914650"/>
                <a:chExt cx="798597" cy="296400"/>
              </a:xfrm>
            </xdr:grpSpPr>
            <xdr:sp macro="" textlink="">
              <xdr:nvSpPr>
                <xdr:cNvPr id="398" name="397 CuadroTexto">
                  <a:hlinkClick xmlns:r="http://schemas.openxmlformats.org/officeDocument/2006/relationships" r:id="rId60"/>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399" name="398 CuadroTexto">
                  <a:hlinkClick xmlns:r="http://schemas.openxmlformats.org/officeDocument/2006/relationships" r:id="rId61"/>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395" name="394 Grupo"/>
              <xdr:cNvGrpSpPr/>
            </xdr:nvGrpSpPr>
            <xdr:grpSpPr>
              <a:xfrm>
                <a:off x="5617830" y="2914650"/>
                <a:ext cx="901219" cy="296400"/>
                <a:chOff x="5008230" y="2914650"/>
                <a:chExt cx="901219" cy="296400"/>
              </a:xfrm>
            </xdr:grpSpPr>
            <xdr:sp macro="" textlink="">
              <xdr:nvSpPr>
                <xdr:cNvPr id="396" name="395 CuadroTexto">
                  <a:hlinkClick xmlns:r="http://schemas.openxmlformats.org/officeDocument/2006/relationships" r:id="rId62"/>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397" name="396 CuadroTexto">
                  <a:hlinkClick xmlns:r="http://schemas.openxmlformats.org/officeDocument/2006/relationships" r:id="rId63"/>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5</a:t>
                  </a:r>
                  <a:endParaRPr lang="es-CO" sz="900" u="none"/>
                </a:p>
              </xdr:txBody>
            </xdr:sp>
          </xdr:grpSp>
        </xdr:grpSp>
        <xdr:sp macro="" textlink="">
          <xdr:nvSpPr>
            <xdr:cNvPr id="393" name="392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391" name="390 CuadroTexto">
            <a:hlinkClick xmlns:r="http://schemas.openxmlformats.org/officeDocument/2006/relationships" r:id="rId64"/>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34</xdr:row>
      <xdr:rowOff>91015</xdr:rowOff>
    </xdr:from>
    <xdr:to>
      <xdr:col>10</xdr:col>
      <xdr:colOff>613842</xdr:colOff>
      <xdr:row>35</xdr:row>
      <xdr:rowOff>116515</xdr:rowOff>
    </xdr:to>
    <xdr:grpSp>
      <xdr:nvGrpSpPr>
        <xdr:cNvPr id="290" name="289 Grupo"/>
        <xdr:cNvGrpSpPr/>
      </xdr:nvGrpSpPr>
      <xdr:grpSpPr>
        <a:xfrm>
          <a:off x="7426485" y="7751836"/>
          <a:ext cx="2032000" cy="216000"/>
          <a:chOff x="10315575" y="3477683"/>
          <a:chExt cx="1791355" cy="216000"/>
        </a:xfrm>
      </xdr:grpSpPr>
      <xdr:sp macro="" textlink="">
        <xdr:nvSpPr>
          <xdr:cNvPr id="295" name="294 CuadroTexto">
            <a:hlinkClick xmlns:r="http://schemas.openxmlformats.org/officeDocument/2006/relationships" r:id="rId65"/>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2" name="291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0</xdr:col>
      <xdr:colOff>1121798</xdr:colOff>
      <xdr:row>0</xdr:row>
      <xdr:rowOff>0</xdr:rowOff>
    </xdr:from>
    <xdr:to>
      <xdr:col>0</xdr:col>
      <xdr:colOff>1968465</xdr:colOff>
      <xdr:row>0</xdr:row>
      <xdr:rowOff>525537</xdr:rowOff>
    </xdr:to>
    <xdr:grpSp>
      <xdr:nvGrpSpPr>
        <xdr:cNvPr id="306" name="305 Grupo">
          <a:hlinkClick xmlns:r="http://schemas.openxmlformats.org/officeDocument/2006/relationships" r:id="rId66"/>
        </xdr:cNvPr>
        <xdr:cNvGrpSpPr/>
      </xdr:nvGrpSpPr>
      <xdr:grpSpPr>
        <a:xfrm>
          <a:off x="1121798" y="0"/>
          <a:ext cx="846667" cy="525537"/>
          <a:chOff x="11123083" y="50761"/>
          <a:chExt cx="846667" cy="525537"/>
        </a:xfrm>
      </xdr:grpSpPr>
      <xdr:sp macro="" textlink="">
        <xdr:nvSpPr>
          <xdr:cNvPr id="307" name="306 Flecha a la derecha con bandas">
            <a:hlinkClick xmlns:r="http://schemas.openxmlformats.org/officeDocument/2006/relationships" r:id="rId67"/>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308" name="307 CuadroTexto">
            <a:hlinkClick xmlns:r="http://schemas.openxmlformats.org/officeDocument/2006/relationships" r:id="rId66"/>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xdr:from>
      <xdr:col>5</xdr:col>
      <xdr:colOff>105830</xdr:colOff>
      <xdr:row>68</xdr:row>
      <xdr:rowOff>116413</xdr:rowOff>
    </xdr:from>
    <xdr:to>
      <xdr:col>7</xdr:col>
      <xdr:colOff>613830</xdr:colOff>
      <xdr:row>69</xdr:row>
      <xdr:rowOff>141913</xdr:rowOff>
    </xdr:to>
    <xdr:grpSp>
      <xdr:nvGrpSpPr>
        <xdr:cNvPr id="288" name="287 Grupo"/>
        <xdr:cNvGrpSpPr/>
      </xdr:nvGrpSpPr>
      <xdr:grpSpPr>
        <a:xfrm>
          <a:off x="5140473" y="14676056"/>
          <a:ext cx="2032000" cy="216000"/>
          <a:chOff x="10315575" y="3477683"/>
          <a:chExt cx="1791355" cy="216000"/>
        </a:xfrm>
      </xdr:grpSpPr>
      <xdr:sp macro="" textlink="">
        <xdr:nvSpPr>
          <xdr:cNvPr id="289" name="288 CuadroTexto">
            <a:hlinkClick xmlns:r="http://schemas.openxmlformats.org/officeDocument/2006/relationships" r:id="rId6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1" name="290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217715</xdr:colOff>
      <xdr:row>80</xdr:row>
      <xdr:rowOff>34776</xdr:rowOff>
    </xdr:from>
    <xdr:to>
      <xdr:col>10</xdr:col>
      <xdr:colOff>775301</xdr:colOff>
      <xdr:row>81</xdr:row>
      <xdr:rowOff>150353</xdr:rowOff>
    </xdr:to>
    <xdr:grpSp>
      <xdr:nvGrpSpPr>
        <xdr:cNvPr id="271" name="108 Grupo"/>
        <xdr:cNvGrpSpPr/>
      </xdr:nvGrpSpPr>
      <xdr:grpSpPr>
        <a:xfrm>
          <a:off x="7538358" y="17166169"/>
          <a:ext cx="2081586" cy="292470"/>
          <a:chOff x="10315575" y="3429000"/>
          <a:chExt cx="1160098" cy="296400"/>
        </a:xfrm>
      </xdr:grpSpPr>
      <xdr:grpSp>
        <xdr:nvGrpSpPr>
          <xdr:cNvPr id="272" name="109 Grupo"/>
          <xdr:cNvGrpSpPr/>
        </xdr:nvGrpSpPr>
        <xdr:grpSpPr>
          <a:xfrm>
            <a:off x="10863672" y="3429000"/>
            <a:ext cx="612001" cy="296400"/>
            <a:chOff x="5301072" y="2914650"/>
            <a:chExt cx="612001" cy="296400"/>
          </a:xfrm>
        </xdr:grpSpPr>
        <xdr:sp macro="" textlink="">
          <xdr:nvSpPr>
            <xdr:cNvPr id="274" name="111 CuadroTexto">
              <a:hlinkClick xmlns:r="http://schemas.openxmlformats.org/officeDocument/2006/relationships" r:id="rId69"/>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75" name="112 CuadroTexto">
              <a:hlinkClick xmlns:r="http://schemas.openxmlformats.org/officeDocument/2006/relationships" r:id="rId70"/>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3"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64752</xdr:colOff>
      <xdr:row>80</xdr:row>
      <xdr:rowOff>54427</xdr:rowOff>
    </xdr:from>
    <xdr:to>
      <xdr:col>13</xdr:col>
      <xdr:colOff>622337</xdr:colOff>
      <xdr:row>81</xdr:row>
      <xdr:rowOff>170004</xdr:rowOff>
    </xdr:to>
    <xdr:grpSp>
      <xdr:nvGrpSpPr>
        <xdr:cNvPr id="276" name="113 Grupo"/>
        <xdr:cNvGrpSpPr/>
      </xdr:nvGrpSpPr>
      <xdr:grpSpPr>
        <a:xfrm>
          <a:off x="9725823" y="17185820"/>
          <a:ext cx="2081585" cy="292470"/>
          <a:chOff x="10315575" y="3429000"/>
          <a:chExt cx="1160098" cy="296400"/>
        </a:xfrm>
      </xdr:grpSpPr>
      <xdr:grpSp>
        <xdr:nvGrpSpPr>
          <xdr:cNvPr id="277" name="114 Grupo"/>
          <xdr:cNvGrpSpPr/>
        </xdr:nvGrpSpPr>
        <xdr:grpSpPr>
          <a:xfrm>
            <a:off x="10863672" y="3429000"/>
            <a:ext cx="612001" cy="296400"/>
            <a:chOff x="5301072" y="2914650"/>
            <a:chExt cx="612001" cy="296400"/>
          </a:xfrm>
        </xdr:grpSpPr>
        <xdr:sp macro="" textlink="">
          <xdr:nvSpPr>
            <xdr:cNvPr id="297" name="116 CuadroTexto">
              <a:hlinkClick xmlns:r="http://schemas.openxmlformats.org/officeDocument/2006/relationships" r:id="rId71"/>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8" name="117 CuadroTexto">
              <a:hlinkClick xmlns:r="http://schemas.openxmlformats.org/officeDocument/2006/relationships" r:id="rId72"/>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78"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0.17863</cdr:x>
      <cdr:y>0.37095</cdr:y>
    </cdr:from>
    <cdr:to>
      <cdr:x>0.3685</cdr:x>
      <cdr:y>0.50667</cdr:y>
    </cdr:to>
    <cdr:sp macro="" textlink="">
      <cdr:nvSpPr>
        <cdr:cNvPr id="2" name="14 Rectángulo"/>
        <cdr:cNvSpPr/>
      </cdr:nvSpPr>
      <cdr:spPr>
        <a:xfrm xmlns:a="http://schemas.openxmlformats.org/drawingml/2006/main">
          <a:off x="403236" y="353329"/>
          <a:ext cx="428617" cy="129274"/>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900">
              <a:solidFill>
                <a:sysClr val="windowText" lastClr="000000"/>
              </a:solidFill>
            </a:rPr>
            <a:t>0 %</a:t>
          </a:r>
        </a:p>
      </cdr:txBody>
    </cdr:sp>
  </cdr:relSizeAnchor>
  <cdr:relSizeAnchor xmlns:cdr="http://schemas.openxmlformats.org/drawingml/2006/chartDrawing">
    <cdr:from>
      <cdr:x>0.67511</cdr:x>
      <cdr:y>0.39667</cdr:y>
    </cdr:from>
    <cdr:to>
      <cdr:x>0.93249</cdr:x>
      <cdr:y>0.49667</cdr:y>
    </cdr:to>
    <cdr:sp macro="" textlink="">
      <cdr:nvSpPr>
        <cdr:cNvPr id="3" name="17 Rectángulo"/>
        <cdr:cNvSpPr/>
      </cdr:nvSpPr>
      <cdr:spPr>
        <a:xfrm xmlns:a="http://schemas.openxmlformats.org/drawingml/2006/main">
          <a:off x="1524009" y="377828"/>
          <a:ext cx="581016" cy="95250"/>
        </a:xfrm>
        <a:prstGeom xmlns:a="http://schemas.openxmlformats.org/drawingml/2006/main" prst="rect">
          <a:avLst/>
        </a:prstGeom>
        <a:noFill xmlns:a="http://schemas.openxmlformats.org/drawingml/2006/main"/>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900">
              <a:solidFill>
                <a:sysClr val="windowText" lastClr="000000"/>
              </a:solidFill>
            </a:rPr>
            <a:t>100 %</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751050</xdr:colOff>
      <xdr:row>2</xdr:row>
      <xdr:rowOff>9525</xdr:rowOff>
    </xdr:to>
    <xdr:grpSp>
      <xdr:nvGrpSpPr>
        <xdr:cNvPr id="44" name="43 Grupo"/>
        <xdr:cNvGrpSpPr/>
      </xdr:nvGrpSpPr>
      <xdr:grpSpPr>
        <a:xfrm>
          <a:off x="238125" y="1876425"/>
          <a:ext cx="3780000" cy="9525"/>
          <a:chOff x="19049" y="1157286"/>
          <a:chExt cx="3810001" cy="2128839"/>
        </a:xfrm>
      </xdr:grpSpPr>
      <xdr:graphicFrame macro="">
        <xdr:nvGraphicFramePr>
          <xdr:cNvPr id="45" name="44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6" name="45 Grupo"/>
          <xdr:cNvGrpSpPr/>
        </xdr:nvGrpSpPr>
        <xdr:grpSpPr>
          <a:xfrm>
            <a:off x="19049" y="2457450"/>
            <a:ext cx="3799115" cy="820657"/>
            <a:chOff x="19049" y="2466975"/>
            <a:chExt cx="3799115" cy="820657"/>
          </a:xfrm>
        </xdr:grpSpPr>
        <xdr:sp macro="" textlink="">
          <xdr:nvSpPr>
            <xdr:cNvPr id="47" name="46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48" name="47 Grupo"/>
            <xdr:cNvGrpSpPr/>
          </xdr:nvGrpSpPr>
          <xdr:grpSpPr>
            <a:xfrm>
              <a:off x="438150" y="2476499"/>
              <a:ext cx="2886075" cy="756001"/>
              <a:chOff x="2695575" y="4410074"/>
              <a:chExt cx="2886075" cy="756001"/>
            </a:xfrm>
          </xdr:grpSpPr>
          <xdr:sp macro="" textlink="">
            <xdr:nvSpPr>
              <xdr:cNvPr id="49" name="48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50" name="49 Grupo"/>
              <xdr:cNvGrpSpPr/>
            </xdr:nvGrpSpPr>
            <xdr:grpSpPr>
              <a:xfrm>
                <a:off x="3819525" y="4410075"/>
                <a:ext cx="1762125" cy="756000"/>
                <a:chOff x="5191125" y="4410075"/>
                <a:chExt cx="1762125" cy="756000"/>
              </a:xfrm>
            </xdr:grpSpPr>
            <xdr:grpSp>
              <xdr:nvGrpSpPr>
                <xdr:cNvPr id="51" name="50 Grupo"/>
                <xdr:cNvGrpSpPr/>
              </xdr:nvGrpSpPr>
              <xdr:grpSpPr>
                <a:xfrm>
                  <a:off x="6115051" y="4410075"/>
                  <a:ext cx="838199" cy="756000"/>
                  <a:chOff x="2286000" y="4343400"/>
                  <a:chExt cx="1571625" cy="747300"/>
                </a:xfrm>
              </xdr:grpSpPr>
              <xdr:sp macro="" textlink="">
                <xdr:nvSpPr>
                  <xdr:cNvPr id="56" name="55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57" name="56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58" name="57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52" name="51 Grupo"/>
                <xdr:cNvGrpSpPr/>
              </xdr:nvGrpSpPr>
              <xdr:grpSpPr>
                <a:xfrm>
                  <a:off x="5191125" y="4524374"/>
                  <a:ext cx="729525" cy="554016"/>
                  <a:chOff x="5210175" y="4533899"/>
                  <a:chExt cx="729525" cy="554016"/>
                </a:xfrm>
              </xdr:grpSpPr>
              <xdr:sp macro="" textlink="">
                <xdr:nvSpPr>
                  <xdr:cNvPr id="53" name="52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4" name="53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55" name="54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2"/>
        </xdr:cNvPr>
        <xdr:cNvGrpSpPr/>
      </xdr:nvGrpSpPr>
      <xdr:grpSpPr>
        <a:xfrm>
          <a:off x="303707" y="275168"/>
          <a:ext cx="846667" cy="525537"/>
          <a:chOff x="11123083" y="50761"/>
          <a:chExt cx="846667" cy="525537"/>
        </a:xfrm>
      </xdr:grpSpPr>
      <xdr:sp macro="" textlink="">
        <xdr:nvSpPr>
          <xdr:cNvPr id="60" name="59 Flecha a la derecha con bandas">
            <a:hlinkClick xmlns:r="http://schemas.openxmlformats.org/officeDocument/2006/relationships" r:id="rId3"/>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2"/>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xdr:col>
      <xdr:colOff>19050</xdr:colOff>
      <xdr:row>2</xdr:row>
      <xdr:rowOff>9525</xdr:rowOff>
    </xdr:from>
    <xdr:to>
      <xdr:col>5</xdr:col>
      <xdr:colOff>751050</xdr:colOff>
      <xdr:row>13</xdr:row>
      <xdr:rowOff>9525</xdr:rowOff>
    </xdr:to>
    <xdr:grpSp>
      <xdr:nvGrpSpPr>
        <xdr:cNvPr id="82" name="81 Grupo"/>
        <xdr:cNvGrpSpPr/>
      </xdr:nvGrpSpPr>
      <xdr:grpSpPr>
        <a:xfrm>
          <a:off x="238125" y="1885950"/>
          <a:ext cx="3780000" cy="2133600"/>
          <a:chOff x="19049" y="1157286"/>
          <a:chExt cx="3810001" cy="2128839"/>
        </a:xfrm>
      </xdr:grpSpPr>
      <xdr:graphicFrame macro="">
        <xdr:nvGraphicFramePr>
          <xdr:cNvPr id="83" name="82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84" name="83 Grupo"/>
          <xdr:cNvGrpSpPr/>
        </xdr:nvGrpSpPr>
        <xdr:grpSpPr>
          <a:xfrm>
            <a:off x="19049" y="2457450"/>
            <a:ext cx="3799115" cy="820657"/>
            <a:chOff x="19049" y="2466975"/>
            <a:chExt cx="3799115" cy="820657"/>
          </a:xfrm>
        </xdr:grpSpPr>
        <xdr:sp macro="" textlink="">
          <xdr:nvSpPr>
            <xdr:cNvPr id="85" name="84 CuadroTexto"/>
            <xdr:cNvSpPr txBox="1"/>
          </xdr:nvSpPr>
          <xdr:spPr>
            <a:xfrm>
              <a:off x="19049" y="2466975"/>
              <a:ext cx="3799115"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86" name="85 Grupo"/>
            <xdr:cNvGrpSpPr/>
          </xdr:nvGrpSpPr>
          <xdr:grpSpPr>
            <a:xfrm>
              <a:off x="438150" y="2476499"/>
              <a:ext cx="2886075" cy="756001"/>
              <a:chOff x="2695575" y="4410074"/>
              <a:chExt cx="2886075" cy="756001"/>
            </a:xfrm>
          </xdr:grpSpPr>
          <xdr:sp macro="" textlink="">
            <xdr:nvSpPr>
              <xdr:cNvPr id="87" name="86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88" name="87 Grupo"/>
              <xdr:cNvGrpSpPr/>
            </xdr:nvGrpSpPr>
            <xdr:grpSpPr>
              <a:xfrm>
                <a:off x="3819525" y="4410075"/>
                <a:ext cx="1762125" cy="756000"/>
                <a:chOff x="5191125" y="4410075"/>
                <a:chExt cx="1762125" cy="756000"/>
              </a:xfrm>
            </xdr:grpSpPr>
            <xdr:grpSp>
              <xdr:nvGrpSpPr>
                <xdr:cNvPr id="89" name="88 Grupo"/>
                <xdr:cNvGrpSpPr/>
              </xdr:nvGrpSpPr>
              <xdr:grpSpPr>
                <a:xfrm>
                  <a:off x="6115051" y="4410075"/>
                  <a:ext cx="838199" cy="756000"/>
                  <a:chOff x="2286000" y="4343400"/>
                  <a:chExt cx="1571625" cy="747300"/>
                </a:xfrm>
              </xdr:grpSpPr>
              <xdr:sp macro="" textlink="">
                <xdr:nvSpPr>
                  <xdr:cNvPr id="94" name="93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95" name="94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96" name="95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90" name="89 Grupo"/>
                <xdr:cNvGrpSpPr/>
              </xdr:nvGrpSpPr>
              <xdr:grpSpPr>
                <a:xfrm>
                  <a:off x="5191125" y="4524374"/>
                  <a:ext cx="729525" cy="554016"/>
                  <a:chOff x="5210175" y="4533899"/>
                  <a:chExt cx="729525" cy="554016"/>
                </a:xfrm>
              </xdr:grpSpPr>
              <xdr:sp macro="" textlink="">
                <xdr:nvSpPr>
                  <xdr:cNvPr id="91" name="90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2" name="91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93" name="92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5</xdr:row>
      <xdr:rowOff>0</xdr:rowOff>
    </xdr:from>
    <xdr:to>
      <xdr:col>10</xdr:col>
      <xdr:colOff>733425</xdr:colOff>
      <xdr:row>10</xdr:row>
      <xdr:rowOff>9524</xdr:rowOff>
    </xdr:to>
    <xdr:graphicFrame macro="">
      <xdr:nvGraphicFramePr>
        <xdr:cNvPr id="98" name="9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04" name="10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95204</xdr:colOff>
      <xdr:row>11</xdr:row>
      <xdr:rowOff>76200</xdr:rowOff>
    </xdr:from>
    <xdr:to>
      <xdr:col>10</xdr:col>
      <xdr:colOff>645532</xdr:colOff>
      <xdr:row>12</xdr:row>
      <xdr:rowOff>182100</xdr:rowOff>
    </xdr:to>
    <xdr:grpSp>
      <xdr:nvGrpSpPr>
        <xdr:cNvPr id="109" name="108 Grupo"/>
        <xdr:cNvGrpSpPr/>
      </xdr:nvGrpSpPr>
      <xdr:grpSpPr>
        <a:xfrm>
          <a:off x="5648279" y="3695700"/>
          <a:ext cx="2074328" cy="296400"/>
          <a:chOff x="10315575" y="3429000"/>
          <a:chExt cx="1160098" cy="296400"/>
        </a:xfrm>
      </xdr:grpSpPr>
      <xdr:grpSp>
        <xdr:nvGrpSpPr>
          <xdr:cNvPr id="110" name="109 Grupo"/>
          <xdr:cNvGrpSpPr/>
        </xdr:nvGrpSpPr>
        <xdr:grpSpPr>
          <a:xfrm>
            <a:off x="10863672" y="3429000"/>
            <a:ext cx="612001" cy="296400"/>
            <a:chOff x="5301072" y="2914650"/>
            <a:chExt cx="612001" cy="296400"/>
          </a:xfrm>
        </xdr:grpSpPr>
        <xdr:sp macro="" textlink="">
          <xdr:nvSpPr>
            <xdr:cNvPr id="112" name="111 CuadroTexto">
              <a:hlinkClick xmlns:r="http://schemas.openxmlformats.org/officeDocument/2006/relationships" r:id="rId8"/>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3" name="112 CuadroTexto">
              <a:hlinkClick xmlns:r="http://schemas.openxmlformats.org/officeDocument/2006/relationships" r:id="rId9"/>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1" name="110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11</xdr:col>
      <xdr:colOff>116413</xdr:colOff>
      <xdr:row>11</xdr:row>
      <xdr:rowOff>74081</xdr:rowOff>
    </xdr:from>
    <xdr:to>
      <xdr:col>13</xdr:col>
      <xdr:colOff>666741</xdr:colOff>
      <xdr:row>12</xdr:row>
      <xdr:rowOff>179981</xdr:rowOff>
    </xdr:to>
    <xdr:grpSp>
      <xdr:nvGrpSpPr>
        <xdr:cNvPr id="114" name="113 Grupo"/>
        <xdr:cNvGrpSpPr/>
      </xdr:nvGrpSpPr>
      <xdr:grpSpPr>
        <a:xfrm>
          <a:off x="7955488" y="3693581"/>
          <a:ext cx="2074328" cy="296400"/>
          <a:chOff x="10315575" y="3429000"/>
          <a:chExt cx="1160098" cy="296400"/>
        </a:xfrm>
      </xdr:grpSpPr>
      <xdr:grpSp>
        <xdr:nvGrpSpPr>
          <xdr:cNvPr id="115" name="114 Grupo"/>
          <xdr:cNvGrpSpPr/>
        </xdr:nvGrpSpPr>
        <xdr:grpSpPr>
          <a:xfrm>
            <a:off x="10863672" y="3429000"/>
            <a:ext cx="612001" cy="296400"/>
            <a:chOff x="5301072" y="2914650"/>
            <a:chExt cx="612001" cy="296400"/>
          </a:xfrm>
        </xdr:grpSpPr>
        <xdr:sp macro="" textlink="">
          <xdr:nvSpPr>
            <xdr:cNvPr id="117" name="116 CuadroTexto">
              <a:hlinkClick xmlns:r="http://schemas.openxmlformats.org/officeDocument/2006/relationships" r:id="rId10"/>
            </xdr:cNvPr>
            <xdr:cNvSpPr txBox="1"/>
          </xdr:nvSpPr>
          <xdr:spPr>
            <a:xfrm>
              <a:off x="5301073"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18" name="117 CuadroTexto">
              <a:hlinkClick xmlns:r="http://schemas.openxmlformats.org/officeDocument/2006/relationships" r:id="rId11"/>
            </xdr:cNvPr>
            <xdr:cNvSpPr txBox="1"/>
          </xdr:nvSpPr>
          <xdr:spPr>
            <a:xfrm>
              <a:off x="5301072"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16" name="115 CuadroTexto"/>
          <xdr:cNvSpPr txBox="1"/>
        </xdr:nvSpPr>
        <xdr:spPr>
          <a:xfrm>
            <a:off x="10315575" y="3467100"/>
            <a:ext cx="438023" cy="160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4</xdr:row>
      <xdr:rowOff>0</xdr:rowOff>
    </xdr:from>
    <xdr:to>
      <xdr:col>16</xdr:col>
      <xdr:colOff>1135833</xdr:colOff>
      <xdr:row>11</xdr:row>
      <xdr:rowOff>95254</xdr:rowOff>
    </xdr:to>
    <xdr:grpSp>
      <xdr:nvGrpSpPr>
        <xdr:cNvPr id="142" name="141 Grupo"/>
        <xdr:cNvGrpSpPr/>
      </xdr:nvGrpSpPr>
      <xdr:grpSpPr>
        <a:xfrm>
          <a:off x="10125075" y="2266950"/>
          <a:ext cx="3517083" cy="1447804"/>
          <a:chOff x="9905999" y="2190748"/>
          <a:chExt cx="3527666" cy="1449920"/>
        </a:xfrm>
      </xdr:grpSpPr>
      <xdr:grpSp>
        <xdr:nvGrpSpPr>
          <xdr:cNvPr id="143" name="142 Grupo"/>
          <xdr:cNvGrpSpPr/>
        </xdr:nvGrpSpPr>
        <xdr:grpSpPr>
          <a:xfrm>
            <a:off x="9948333" y="2190748"/>
            <a:ext cx="3474750" cy="412751"/>
            <a:chOff x="8286750" y="4519082"/>
            <a:chExt cx="3474750" cy="412751"/>
          </a:xfrm>
        </xdr:grpSpPr>
        <xdr:grpSp>
          <xdr:nvGrpSpPr>
            <xdr:cNvPr id="151" name="150 Grupo"/>
            <xdr:cNvGrpSpPr/>
          </xdr:nvGrpSpPr>
          <xdr:grpSpPr>
            <a:xfrm>
              <a:off x="8286750" y="4519082"/>
              <a:ext cx="3472629" cy="412751"/>
              <a:chOff x="8286750" y="4519082"/>
              <a:chExt cx="3472629" cy="412751"/>
            </a:xfrm>
          </xdr:grpSpPr>
          <xdr:sp macro="" textlink="">
            <xdr:nvSpPr>
              <xdr:cNvPr id="154" name="153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55" name="154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56" name="155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52" name="151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53" name="152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44" name="143 Grupo"/>
          <xdr:cNvGrpSpPr/>
        </xdr:nvGrpSpPr>
        <xdr:grpSpPr>
          <a:xfrm>
            <a:off x="9905999" y="3058589"/>
            <a:ext cx="3527666" cy="582079"/>
            <a:chOff x="8233834" y="4349754"/>
            <a:chExt cx="3527666" cy="582079"/>
          </a:xfrm>
        </xdr:grpSpPr>
        <xdr:grpSp>
          <xdr:nvGrpSpPr>
            <xdr:cNvPr id="145" name="144 Grupo"/>
            <xdr:cNvGrpSpPr/>
          </xdr:nvGrpSpPr>
          <xdr:grpSpPr>
            <a:xfrm>
              <a:off x="8233834" y="4349754"/>
              <a:ext cx="3525545" cy="582079"/>
              <a:chOff x="8233834" y="4349754"/>
              <a:chExt cx="3525545" cy="582079"/>
            </a:xfrm>
          </xdr:grpSpPr>
          <xdr:sp macro="" textlink="">
            <xdr:nvSpPr>
              <xdr:cNvPr id="148" name="147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49" name="148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50" name="149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46" name="145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47" name="146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2</xdr:row>
      <xdr:rowOff>41274</xdr:rowOff>
    </xdr:from>
    <xdr:to>
      <xdr:col>1</xdr:col>
      <xdr:colOff>759881</xdr:colOff>
      <xdr:row>4</xdr:row>
      <xdr:rowOff>51856</xdr:rowOff>
    </xdr:to>
    <xdr:sp macro="" textlink="">
      <xdr:nvSpPr>
        <xdr:cNvPr id="157" name="156 CuadroTexto"/>
        <xdr:cNvSpPr txBox="1"/>
      </xdr:nvSpPr>
      <xdr:spPr>
        <a:xfrm>
          <a:off x="273049" y="1925107"/>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31749</xdr:rowOff>
    </xdr:to>
    <xdr:sp macro="" textlink="">
      <xdr:nvSpPr>
        <xdr:cNvPr id="158" name="157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31749</xdr:rowOff>
    </xdr:to>
    <xdr:sp macro="" textlink="">
      <xdr:nvSpPr>
        <xdr:cNvPr id="159" name="158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8</xdr:row>
      <xdr:rowOff>147109</xdr:rowOff>
    </xdr:from>
    <xdr:to>
      <xdr:col>5</xdr:col>
      <xdr:colOff>740250</xdr:colOff>
      <xdr:row>12</xdr:row>
      <xdr:rowOff>198216</xdr:rowOff>
    </xdr:to>
    <xdr:grpSp>
      <xdr:nvGrpSpPr>
        <xdr:cNvPr id="77" name="76 Grupo"/>
        <xdr:cNvGrpSpPr/>
      </xdr:nvGrpSpPr>
      <xdr:grpSpPr>
        <a:xfrm>
          <a:off x="238125" y="3185584"/>
          <a:ext cx="3769200" cy="822632"/>
          <a:chOff x="4794250" y="6762750"/>
          <a:chExt cx="3798000" cy="823690"/>
        </a:xfrm>
      </xdr:grpSpPr>
      <xdr:sp macro="" textlink="">
        <xdr:nvSpPr>
          <xdr:cNvPr id="78" name="77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79" name="78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80" name="79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19" name="11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0" name="11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1" name="12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2" name="12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23" name="12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124" name="123 Grupo"/>
        <xdr:cNvGrpSpPr/>
      </xdr:nvGrpSpPr>
      <xdr:grpSpPr>
        <a:xfrm>
          <a:off x="5944655" y="2498724"/>
          <a:ext cx="1707091" cy="505883"/>
          <a:chOff x="10128250" y="4804833"/>
          <a:chExt cx="1707091" cy="505883"/>
        </a:xfrm>
      </xdr:grpSpPr>
      <xdr:sp macro="" textlink="">
        <xdr:nvSpPr>
          <xdr:cNvPr id="12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26" name="12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27" name="12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2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31751</xdr:rowOff>
    </xdr:from>
    <xdr:to>
      <xdr:col>13</xdr:col>
      <xdr:colOff>564090</xdr:colOff>
      <xdr:row>7</xdr:row>
      <xdr:rowOff>156634</xdr:rowOff>
    </xdr:to>
    <xdr:grpSp>
      <xdr:nvGrpSpPr>
        <xdr:cNvPr id="129" name="128 Grupo"/>
        <xdr:cNvGrpSpPr/>
      </xdr:nvGrpSpPr>
      <xdr:grpSpPr>
        <a:xfrm>
          <a:off x="8220074" y="2498726"/>
          <a:ext cx="1707091" cy="505883"/>
          <a:chOff x="10128250" y="4804833"/>
          <a:chExt cx="1707091" cy="505883"/>
        </a:xfrm>
      </xdr:grpSpPr>
      <xdr:sp macro="" textlink="">
        <xdr:nvSpPr>
          <xdr:cNvPr id="130"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1" name="130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2" name="131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3"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59" name="58 Grupo">
          <a:hlinkClick xmlns:r="http://schemas.openxmlformats.org/officeDocument/2006/relationships" r:id="rId1"/>
        </xdr:cNvPr>
        <xdr:cNvGrpSpPr/>
      </xdr:nvGrpSpPr>
      <xdr:grpSpPr>
        <a:xfrm>
          <a:off x="302346" y="275168"/>
          <a:ext cx="846667" cy="525537"/>
          <a:chOff x="11123083" y="50761"/>
          <a:chExt cx="846667" cy="525537"/>
        </a:xfrm>
      </xdr:grpSpPr>
      <xdr:sp macro="" textlink="">
        <xdr:nvSpPr>
          <xdr:cNvPr id="60" name="59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61" name="60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62" name="61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81" name="8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11</xdr:col>
      <xdr:colOff>0</xdr:colOff>
      <xdr:row>5</xdr:row>
      <xdr:rowOff>0</xdr:rowOff>
    </xdr:from>
    <xdr:to>
      <xdr:col>13</xdr:col>
      <xdr:colOff>733425</xdr:colOff>
      <xdr:row>9</xdr:row>
      <xdr:rowOff>190499</xdr:rowOff>
    </xdr:to>
    <xdr:graphicFrame macro="">
      <xdr:nvGraphicFramePr>
        <xdr:cNvPr id="225" name="2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xdr:row>
      <xdr:rowOff>0</xdr:rowOff>
    </xdr:from>
    <xdr:to>
      <xdr:col>10</xdr:col>
      <xdr:colOff>733425</xdr:colOff>
      <xdr:row>9</xdr:row>
      <xdr:rowOff>190499</xdr:rowOff>
    </xdr:to>
    <xdr:graphicFrame macro="">
      <xdr:nvGraphicFramePr>
        <xdr:cNvPr id="231" name="2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95251</xdr:colOff>
      <xdr:row>11</xdr:row>
      <xdr:rowOff>76200</xdr:rowOff>
    </xdr:from>
    <xdr:to>
      <xdr:col>13</xdr:col>
      <xdr:colOff>659251</xdr:colOff>
      <xdr:row>12</xdr:row>
      <xdr:rowOff>182100</xdr:rowOff>
    </xdr:to>
    <xdr:grpSp>
      <xdr:nvGrpSpPr>
        <xdr:cNvPr id="236" name="235 Grupo"/>
        <xdr:cNvGrpSpPr/>
      </xdr:nvGrpSpPr>
      <xdr:grpSpPr>
        <a:xfrm>
          <a:off x="7932965" y="3709307"/>
          <a:ext cx="2088000" cy="296400"/>
          <a:chOff x="10315575" y="3429000"/>
          <a:chExt cx="1840725" cy="296400"/>
        </a:xfrm>
      </xdr:grpSpPr>
      <xdr:grpSp>
        <xdr:nvGrpSpPr>
          <xdr:cNvPr id="237" name="236 Grupo"/>
          <xdr:cNvGrpSpPr/>
        </xdr:nvGrpSpPr>
        <xdr:grpSpPr>
          <a:xfrm>
            <a:off x="10934700" y="3429000"/>
            <a:ext cx="1221600" cy="296400"/>
            <a:chOff x="5372100" y="2914650"/>
            <a:chExt cx="1221600" cy="296400"/>
          </a:xfrm>
        </xdr:grpSpPr>
        <xdr:grpSp>
          <xdr:nvGrpSpPr>
            <xdr:cNvPr id="239" name="238 Grupo"/>
            <xdr:cNvGrpSpPr/>
          </xdr:nvGrpSpPr>
          <xdr:grpSpPr>
            <a:xfrm>
              <a:off x="5372100" y="2914650"/>
              <a:ext cx="929213" cy="296400"/>
              <a:chOff x="5372100" y="2914650"/>
              <a:chExt cx="929213" cy="296400"/>
            </a:xfrm>
          </xdr:grpSpPr>
          <xdr:sp macro="" textlink="">
            <xdr:nvSpPr>
              <xdr:cNvPr id="243" name="242 CuadroTexto"/>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44" name="243 CuadroTexto"/>
              <xdr:cNvSpPr txBox="1"/>
            </xdr:nvSpPr>
            <xdr:spPr>
              <a:xfrm>
                <a:off x="5689313"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41" name="240 CuadroTexto"/>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38" name="237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95250</xdr:colOff>
      <xdr:row>11</xdr:row>
      <xdr:rowOff>114300</xdr:rowOff>
    </xdr:from>
    <xdr:to>
      <xdr:col>10</xdr:col>
      <xdr:colOff>659250</xdr:colOff>
      <xdr:row>12</xdr:row>
      <xdr:rowOff>139800</xdr:rowOff>
    </xdr:to>
    <xdr:grpSp>
      <xdr:nvGrpSpPr>
        <xdr:cNvPr id="245" name="244 Grupo"/>
        <xdr:cNvGrpSpPr/>
      </xdr:nvGrpSpPr>
      <xdr:grpSpPr>
        <a:xfrm>
          <a:off x="5646964" y="3747407"/>
          <a:ext cx="2088000" cy="216000"/>
          <a:chOff x="10315575" y="3467100"/>
          <a:chExt cx="1840725" cy="216000"/>
        </a:xfrm>
      </xdr:grpSpPr>
      <xdr:grpSp>
        <xdr:nvGrpSpPr>
          <xdr:cNvPr id="246" name="245 Grupo"/>
          <xdr:cNvGrpSpPr/>
        </xdr:nvGrpSpPr>
        <xdr:grpSpPr>
          <a:xfrm>
            <a:off x="10934700" y="3492498"/>
            <a:ext cx="1221600" cy="144000"/>
            <a:chOff x="5372100" y="2978148"/>
            <a:chExt cx="1221600" cy="144000"/>
          </a:xfrm>
        </xdr:grpSpPr>
        <xdr:sp macro="" textlink="">
          <xdr:nvSpPr>
            <xdr:cNvPr id="252" name="251 CuadroTexto"/>
            <xdr:cNvSpPr txBox="1"/>
          </xdr:nvSpPr>
          <xdr:spPr>
            <a:xfrm>
              <a:off x="53721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50" name="249 CuadroTexto"/>
            <xdr:cNvSpPr txBox="1"/>
          </xdr:nvSpPr>
          <xdr:spPr>
            <a:xfrm>
              <a:off x="5981700" y="2978148"/>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47" name="246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8</xdr:col>
      <xdr:colOff>0</xdr:colOff>
      <xdr:row>16</xdr:row>
      <xdr:rowOff>0</xdr:rowOff>
    </xdr:from>
    <xdr:to>
      <xdr:col>10</xdr:col>
      <xdr:colOff>733425</xdr:colOff>
      <xdr:row>20</xdr:row>
      <xdr:rowOff>190499</xdr:rowOff>
    </xdr:to>
    <xdr:graphicFrame macro="">
      <xdr:nvGraphicFramePr>
        <xdr:cNvPr id="255" name="25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20</xdr:row>
      <xdr:rowOff>190499</xdr:rowOff>
    </xdr:to>
    <xdr:graphicFrame macro="">
      <xdr:nvGraphicFramePr>
        <xdr:cNvPr id="261" name="2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7144</xdr:colOff>
      <xdr:row>7</xdr:row>
      <xdr:rowOff>0</xdr:rowOff>
    </xdr:from>
    <xdr:to>
      <xdr:col>6</xdr:col>
      <xdr:colOff>7145</xdr:colOff>
      <xdr:row>17</xdr:row>
      <xdr:rowOff>189375</xdr:rowOff>
    </xdr:to>
    <xdr:grpSp>
      <xdr:nvGrpSpPr>
        <xdr:cNvPr id="266" name="265 Grupo"/>
        <xdr:cNvGrpSpPr/>
      </xdr:nvGrpSpPr>
      <xdr:grpSpPr>
        <a:xfrm>
          <a:off x="224858" y="2843893"/>
          <a:ext cx="3810001" cy="2148803"/>
          <a:chOff x="19049" y="1157286"/>
          <a:chExt cx="3810001" cy="2128839"/>
        </a:xfrm>
      </xdr:grpSpPr>
      <xdr:graphicFrame macro="">
        <xdr:nvGraphicFramePr>
          <xdr:cNvPr id="267" name="266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268" name="267 Grupo"/>
          <xdr:cNvGrpSpPr/>
        </xdr:nvGrpSpPr>
        <xdr:grpSpPr>
          <a:xfrm>
            <a:off x="19049" y="2457450"/>
            <a:ext cx="3798000" cy="820657"/>
            <a:chOff x="19049" y="2466975"/>
            <a:chExt cx="3798000" cy="820657"/>
          </a:xfrm>
        </xdr:grpSpPr>
        <xdr:sp macro="" textlink="">
          <xdr:nvSpPr>
            <xdr:cNvPr id="269" name="268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270" name="269 Grupo"/>
            <xdr:cNvGrpSpPr/>
          </xdr:nvGrpSpPr>
          <xdr:grpSpPr>
            <a:xfrm>
              <a:off x="438150" y="2476499"/>
              <a:ext cx="2947875" cy="756001"/>
              <a:chOff x="2695575" y="4410074"/>
              <a:chExt cx="2947875" cy="756001"/>
            </a:xfrm>
          </xdr:grpSpPr>
          <xdr:sp macro="" textlink="">
            <xdr:nvSpPr>
              <xdr:cNvPr id="271" name="270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272" name="271 Grupo"/>
              <xdr:cNvGrpSpPr/>
            </xdr:nvGrpSpPr>
            <xdr:grpSpPr>
              <a:xfrm>
                <a:off x="3819525" y="4410075"/>
                <a:ext cx="1823925" cy="756000"/>
                <a:chOff x="5191125" y="4410075"/>
                <a:chExt cx="1823925" cy="756000"/>
              </a:xfrm>
            </xdr:grpSpPr>
            <xdr:grpSp>
              <xdr:nvGrpSpPr>
                <xdr:cNvPr id="273" name="272 Grupo"/>
                <xdr:cNvGrpSpPr/>
              </xdr:nvGrpSpPr>
              <xdr:grpSpPr>
                <a:xfrm>
                  <a:off x="6115050" y="4410075"/>
                  <a:ext cx="900000" cy="756000"/>
                  <a:chOff x="2285998" y="4343400"/>
                  <a:chExt cx="1687502" cy="747300"/>
                </a:xfrm>
              </xdr:grpSpPr>
              <xdr:sp macro="" textlink="">
                <xdr:nvSpPr>
                  <xdr:cNvPr id="278" name="277 CuadroTexto"/>
                  <xdr:cNvSpPr txBox="1"/>
                </xdr:nvSpPr>
                <xdr:spPr>
                  <a:xfrm>
                    <a:off x="2285998" y="43434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79" name="278 CuadroTexto"/>
                  <xdr:cNvSpPr txBox="1"/>
                </xdr:nvSpPr>
                <xdr:spPr>
                  <a:xfrm>
                    <a:off x="2285998" y="4591050"/>
                    <a:ext cx="16875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80" name="279 CuadroTexto"/>
                  <xdr:cNvSpPr txBox="1"/>
                </xdr:nvSpPr>
                <xdr:spPr>
                  <a:xfrm>
                    <a:off x="2285998" y="4838700"/>
                    <a:ext cx="162000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grpSp>
            <xdr:grpSp>
              <xdr:nvGrpSpPr>
                <xdr:cNvPr id="274" name="273 Grupo"/>
                <xdr:cNvGrpSpPr/>
              </xdr:nvGrpSpPr>
              <xdr:grpSpPr>
                <a:xfrm>
                  <a:off x="5191125" y="4524374"/>
                  <a:ext cx="729525" cy="554016"/>
                  <a:chOff x="5210175" y="4533899"/>
                  <a:chExt cx="729525" cy="554016"/>
                </a:xfrm>
              </xdr:grpSpPr>
              <xdr:sp macro="" textlink="">
                <xdr:nvSpPr>
                  <xdr:cNvPr id="275" name="274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6" name="275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77" name="276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10</xdr:col>
      <xdr:colOff>751417</xdr:colOff>
      <xdr:row>22</xdr:row>
      <xdr:rowOff>63498</xdr:rowOff>
    </xdr:from>
    <xdr:to>
      <xdr:col>14</xdr:col>
      <xdr:colOff>80376</xdr:colOff>
      <xdr:row>23</xdr:row>
      <xdr:rowOff>171514</xdr:rowOff>
    </xdr:to>
    <xdr:grpSp>
      <xdr:nvGrpSpPr>
        <xdr:cNvPr id="281" name="280 Grupo"/>
        <xdr:cNvGrpSpPr/>
      </xdr:nvGrpSpPr>
      <xdr:grpSpPr>
        <a:xfrm>
          <a:off x="7827131" y="5860141"/>
          <a:ext cx="2376959" cy="298516"/>
          <a:chOff x="9577923" y="14710834"/>
          <a:chExt cx="2376959" cy="298516"/>
        </a:xfrm>
      </xdr:grpSpPr>
      <xdr:grpSp>
        <xdr:nvGrpSpPr>
          <xdr:cNvPr id="282" name="281 Grupo"/>
          <xdr:cNvGrpSpPr/>
        </xdr:nvGrpSpPr>
        <xdr:grpSpPr>
          <a:xfrm>
            <a:off x="9577923" y="14712950"/>
            <a:ext cx="2119737" cy="296400"/>
            <a:chOff x="10212946" y="3429000"/>
            <a:chExt cx="1868703" cy="296400"/>
          </a:xfrm>
        </xdr:grpSpPr>
        <xdr:grpSp>
          <xdr:nvGrpSpPr>
            <xdr:cNvPr id="284" name="283 Grupo"/>
            <xdr:cNvGrpSpPr/>
          </xdr:nvGrpSpPr>
          <xdr:grpSpPr>
            <a:xfrm>
              <a:off x="10664130" y="3429000"/>
              <a:ext cx="1417519" cy="296400"/>
              <a:chOff x="5101530" y="2914650"/>
              <a:chExt cx="1417519" cy="296400"/>
            </a:xfrm>
          </xdr:grpSpPr>
          <xdr:grpSp>
            <xdr:nvGrpSpPr>
              <xdr:cNvPr id="286" name="285 Grupo"/>
              <xdr:cNvGrpSpPr/>
            </xdr:nvGrpSpPr>
            <xdr:grpSpPr>
              <a:xfrm>
                <a:off x="5101530" y="2914650"/>
                <a:ext cx="798597" cy="296400"/>
                <a:chOff x="5101530" y="2914650"/>
                <a:chExt cx="798597" cy="296400"/>
              </a:xfrm>
            </xdr:grpSpPr>
            <xdr:sp macro="" textlink="">
              <xdr:nvSpPr>
                <xdr:cNvPr id="290" name="289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91" name="290 CuadroTexto"/>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87" name="286 Grupo"/>
              <xdr:cNvGrpSpPr/>
            </xdr:nvGrpSpPr>
            <xdr:grpSpPr>
              <a:xfrm>
                <a:off x="5617830" y="2914650"/>
                <a:ext cx="901219" cy="296400"/>
                <a:chOff x="5008230" y="2914650"/>
                <a:chExt cx="901219" cy="296400"/>
              </a:xfrm>
            </xdr:grpSpPr>
            <xdr:sp macro="" textlink="">
              <xdr:nvSpPr>
                <xdr:cNvPr id="288" name="287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89" name="288 CuadroTexto"/>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85" name="28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83" name="282 CuadroTexto"/>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8</xdr:col>
      <xdr:colOff>105842</xdr:colOff>
      <xdr:row>22</xdr:row>
      <xdr:rowOff>91015</xdr:rowOff>
    </xdr:from>
    <xdr:to>
      <xdr:col>10</xdr:col>
      <xdr:colOff>613842</xdr:colOff>
      <xdr:row>23</xdr:row>
      <xdr:rowOff>116515</xdr:rowOff>
    </xdr:to>
    <xdr:grpSp>
      <xdr:nvGrpSpPr>
        <xdr:cNvPr id="292" name="291 Grupo"/>
        <xdr:cNvGrpSpPr/>
      </xdr:nvGrpSpPr>
      <xdr:grpSpPr>
        <a:xfrm>
          <a:off x="5657556" y="5887658"/>
          <a:ext cx="2032000" cy="216000"/>
          <a:chOff x="10315575" y="3477683"/>
          <a:chExt cx="1791355" cy="216000"/>
        </a:xfrm>
      </xdr:grpSpPr>
      <xdr:sp macro="" textlink="">
        <xdr:nvSpPr>
          <xdr:cNvPr id="293" name="292 CuadroTexto">
            <a:hlinkClick xmlns:r="http://schemas.openxmlformats.org/officeDocument/2006/relationships" r:id="rId9"/>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94" name="29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xdr:col>
      <xdr:colOff>38893</xdr:colOff>
      <xdr:row>7</xdr:row>
      <xdr:rowOff>31749</xdr:rowOff>
    </xdr:from>
    <xdr:to>
      <xdr:col>1</xdr:col>
      <xdr:colOff>747975</xdr:colOff>
      <xdr:row>9</xdr:row>
      <xdr:rowOff>52915</xdr:rowOff>
    </xdr:to>
    <xdr:sp macro="" textlink="">
      <xdr:nvSpPr>
        <xdr:cNvPr id="325" name="324 CuadroTexto"/>
        <xdr:cNvSpPr txBox="1"/>
      </xdr:nvSpPr>
      <xdr:spPr>
        <a:xfrm>
          <a:off x="38893" y="2889249"/>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10583</xdr:colOff>
      <xdr:row>4</xdr:row>
      <xdr:rowOff>21166</xdr:rowOff>
    </xdr:from>
    <xdr:to>
      <xdr:col>8</xdr:col>
      <xdr:colOff>740832</xdr:colOff>
      <xdr:row>6</xdr:row>
      <xdr:rowOff>42332</xdr:rowOff>
    </xdr:to>
    <xdr:sp macro="" textlink="">
      <xdr:nvSpPr>
        <xdr:cNvPr id="326" name="325 CuadroTexto"/>
        <xdr:cNvSpPr txBox="1"/>
      </xdr:nvSpPr>
      <xdr:spPr>
        <a:xfrm>
          <a:off x="5344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10583</xdr:colOff>
      <xdr:row>4</xdr:row>
      <xdr:rowOff>21166</xdr:rowOff>
    </xdr:from>
    <xdr:to>
      <xdr:col>11</xdr:col>
      <xdr:colOff>740832</xdr:colOff>
      <xdr:row>6</xdr:row>
      <xdr:rowOff>42332</xdr:rowOff>
    </xdr:to>
    <xdr:sp macro="" textlink="">
      <xdr:nvSpPr>
        <xdr:cNvPr id="327" name="326 CuadroTexto"/>
        <xdr:cNvSpPr txBox="1"/>
      </xdr:nvSpPr>
      <xdr:spPr>
        <a:xfrm>
          <a:off x="7630583"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0</xdr:colOff>
      <xdr:row>15</xdr:row>
      <xdr:rowOff>21166</xdr:rowOff>
    </xdr:from>
    <xdr:to>
      <xdr:col>11</xdr:col>
      <xdr:colOff>730249</xdr:colOff>
      <xdr:row>17</xdr:row>
      <xdr:rowOff>42332</xdr:rowOff>
    </xdr:to>
    <xdr:sp macro="" textlink="">
      <xdr:nvSpPr>
        <xdr:cNvPr id="328" name="327 CuadroTexto"/>
        <xdr:cNvSpPr txBox="1"/>
      </xdr:nvSpPr>
      <xdr:spPr>
        <a:xfrm>
          <a:off x="7620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0</xdr:colOff>
      <xdr:row>15</xdr:row>
      <xdr:rowOff>21166</xdr:rowOff>
    </xdr:from>
    <xdr:to>
      <xdr:col>8</xdr:col>
      <xdr:colOff>730249</xdr:colOff>
      <xdr:row>17</xdr:row>
      <xdr:rowOff>42332</xdr:rowOff>
    </xdr:to>
    <xdr:sp macro="" textlink="">
      <xdr:nvSpPr>
        <xdr:cNvPr id="329" name="328 CuadroTexto"/>
        <xdr:cNvSpPr txBox="1"/>
      </xdr:nvSpPr>
      <xdr:spPr>
        <a:xfrm>
          <a:off x="5334000" y="4444999"/>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14</xdr:col>
      <xdr:colOff>0</xdr:colOff>
      <xdr:row>9</xdr:row>
      <xdr:rowOff>0</xdr:rowOff>
    </xdr:from>
    <xdr:to>
      <xdr:col>16</xdr:col>
      <xdr:colOff>1135833</xdr:colOff>
      <xdr:row>16</xdr:row>
      <xdr:rowOff>74087</xdr:rowOff>
    </xdr:to>
    <xdr:grpSp>
      <xdr:nvGrpSpPr>
        <xdr:cNvPr id="174" name="173 Grupo"/>
        <xdr:cNvGrpSpPr/>
      </xdr:nvGrpSpPr>
      <xdr:grpSpPr>
        <a:xfrm>
          <a:off x="10123714" y="3224893"/>
          <a:ext cx="3530690" cy="1462015"/>
          <a:chOff x="9905999" y="2190748"/>
          <a:chExt cx="3527666" cy="1449920"/>
        </a:xfrm>
      </xdr:grpSpPr>
      <xdr:grpSp>
        <xdr:nvGrpSpPr>
          <xdr:cNvPr id="175" name="174 Grupo"/>
          <xdr:cNvGrpSpPr/>
        </xdr:nvGrpSpPr>
        <xdr:grpSpPr>
          <a:xfrm>
            <a:off x="9948333" y="2190748"/>
            <a:ext cx="3474750" cy="412751"/>
            <a:chOff x="8286750" y="4519082"/>
            <a:chExt cx="3474750" cy="412751"/>
          </a:xfrm>
        </xdr:grpSpPr>
        <xdr:grpSp>
          <xdr:nvGrpSpPr>
            <xdr:cNvPr id="183" name="182 Grupo"/>
            <xdr:cNvGrpSpPr/>
          </xdr:nvGrpSpPr>
          <xdr:grpSpPr>
            <a:xfrm>
              <a:off x="8286750" y="4519082"/>
              <a:ext cx="3472629" cy="412751"/>
              <a:chOff x="8286750" y="4519082"/>
              <a:chExt cx="3472629" cy="412751"/>
            </a:xfrm>
          </xdr:grpSpPr>
          <xdr:sp macro="" textlink="">
            <xdr:nvSpPr>
              <xdr:cNvPr id="186" name="185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187" name="186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188" name="18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184" name="18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85" name="18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176" name="175 Grupo"/>
          <xdr:cNvGrpSpPr/>
        </xdr:nvGrpSpPr>
        <xdr:grpSpPr>
          <a:xfrm>
            <a:off x="9905999" y="3058589"/>
            <a:ext cx="3527666" cy="582079"/>
            <a:chOff x="8233834" y="4349754"/>
            <a:chExt cx="3527666" cy="582079"/>
          </a:xfrm>
        </xdr:grpSpPr>
        <xdr:grpSp>
          <xdr:nvGrpSpPr>
            <xdr:cNvPr id="177" name="176 Grupo"/>
            <xdr:cNvGrpSpPr/>
          </xdr:nvGrpSpPr>
          <xdr:grpSpPr>
            <a:xfrm>
              <a:off x="8233834" y="4349754"/>
              <a:ext cx="3525545" cy="582079"/>
              <a:chOff x="8233834" y="4349754"/>
              <a:chExt cx="3525545" cy="582079"/>
            </a:xfrm>
          </xdr:grpSpPr>
          <xdr:sp macro="" textlink="">
            <xdr:nvSpPr>
              <xdr:cNvPr id="180" name="179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181" name="180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182" name="181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178" name="177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179" name="178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17728</xdr:colOff>
      <xdr:row>13</xdr:row>
      <xdr:rowOff>127000</xdr:rowOff>
    </xdr:from>
    <xdr:to>
      <xdr:col>5</xdr:col>
      <xdr:colOff>749728</xdr:colOff>
      <xdr:row>17</xdr:row>
      <xdr:rowOff>178107</xdr:rowOff>
    </xdr:to>
    <xdr:grpSp>
      <xdr:nvGrpSpPr>
        <xdr:cNvPr id="123" name="122 Grupo"/>
        <xdr:cNvGrpSpPr/>
      </xdr:nvGrpSpPr>
      <xdr:grpSpPr>
        <a:xfrm>
          <a:off x="235442" y="4154714"/>
          <a:ext cx="3780000" cy="826714"/>
          <a:chOff x="4794250" y="6762750"/>
          <a:chExt cx="3798000" cy="823690"/>
        </a:xfrm>
      </xdr:grpSpPr>
      <xdr:sp macro="" textlink="">
        <xdr:nvSpPr>
          <xdr:cNvPr id="124" name="123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125" name="124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126" name="125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127" name="126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128" name="127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129" name="128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0" name="129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31" name="130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380999</xdr:colOff>
      <xdr:row>16</xdr:row>
      <xdr:rowOff>31750</xdr:rowOff>
    </xdr:from>
    <xdr:to>
      <xdr:col>10</xdr:col>
      <xdr:colOff>564090</xdr:colOff>
      <xdr:row>18</xdr:row>
      <xdr:rowOff>146049</xdr:rowOff>
    </xdr:to>
    <xdr:grpSp>
      <xdr:nvGrpSpPr>
        <xdr:cNvPr id="122" name="121 Grupo"/>
        <xdr:cNvGrpSpPr/>
      </xdr:nvGrpSpPr>
      <xdr:grpSpPr>
        <a:xfrm>
          <a:off x="5932713" y="4644571"/>
          <a:ext cx="1707091" cy="508907"/>
          <a:chOff x="10128250" y="4804833"/>
          <a:chExt cx="1707091" cy="505883"/>
        </a:xfrm>
      </xdr:grpSpPr>
      <xdr:sp macro="" textlink="">
        <xdr:nvSpPr>
          <xdr:cNvPr id="13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3" name="13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4" name="13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3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16</xdr:row>
      <xdr:rowOff>42333</xdr:rowOff>
    </xdr:from>
    <xdr:to>
      <xdr:col>13</xdr:col>
      <xdr:colOff>564090</xdr:colOff>
      <xdr:row>18</xdr:row>
      <xdr:rowOff>156632</xdr:rowOff>
    </xdr:to>
    <xdr:grpSp>
      <xdr:nvGrpSpPr>
        <xdr:cNvPr id="136" name="135 Grupo"/>
        <xdr:cNvGrpSpPr/>
      </xdr:nvGrpSpPr>
      <xdr:grpSpPr>
        <a:xfrm>
          <a:off x="8218713" y="4655154"/>
          <a:ext cx="1707091" cy="508907"/>
          <a:chOff x="10128250" y="4804833"/>
          <a:chExt cx="1707091" cy="505883"/>
        </a:xfrm>
      </xdr:grpSpPr>
      <xdr:sp macro="" textlink="">
        <xdr:nvSpPr>
          <xdr:cNvPr id="13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38" name="13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39" name="13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391582</xdr:colOff>
      <xdr:row>5</xdr:row>
      <xdr:rowOff>31750</xdr:rowOff>
    </xdr:from>
    <xdr:to>
      <xdr:col>10</xdr:col>
      <xdr:colOff>574673</xdr:colOff>
      <xdr:row>7</xdr:row>
      <xdr:rowOff>146050</xdr:rowOff>
    </xdr:to>
    <xdr:grpSp>
      <xdr:nvGrpSpPr>
        <xdr:cNvPr id="141" name="140 Grupo"/>
        <xdr:cNvGrpSpPr/>
      </xdr:nvGrpSpPr>
      <xdr:grpSpPr>
        <a:xfrm>
          <a:off x="5943296" y="2481036"/>
          <a:ext cx="1707091" cy="508907"/>
          <a:chOff x="10128250" y="4804833"/>
          <a:chExt cx="1707091" cy="505883"/>
        </a:xfrm>
      </xdr:grpSpPr>
      <xdr:sp macro="" textlink="">
        <xdr:nvSpPr>
          <xdr:cNvPr id="142"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3" name="142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4" name="143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45"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31750</xdr:rowOff>
    </xdr:from>
    <xdr:to>
      <xdr:col>13</xdr:col>
      <xdr:colOff>564090</xdr:colOff>
      <xdr:row>7</xdr:row>
      <xdr:rowOff>146050</xdr:rowOff>
    </xdr:to>
    <xdr:grpSp>
      <xdr:nvGrpSpPr>
        <xdr:cNvPr id="146" name="145 Grupo"/>
        <xdr:cNvGrpSpPr/>
      </xdr:nvGrpSpPr>
      <xdr:grpSpPr>
        <a:xfrm>
          <a:off x="8218713" y="2481036"/>
          <a:ext cx="1707091" cy="508907"/>
          <a:chOff x="10128250" y="4804833"/>
          <a:chExt cx="1707091" cy="505883"/>
        </a:xfrm>
      </xdr:grpSpPr>
      <xdr:sp macro="" textlink="">
        <xdr:nvSpPr>
          <xdr:cNvPr id="147"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148" name="147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149" name="148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150"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84632</xdr:colOff>
      <xdr:row>0</xdr:row>
      <xdr:rowOff>275168</xdr:rowOff>
    </xdr:from>
    <xdr:to>
      <xdr:col>2</xdr:col>
      <xdr:colOff>169299</xdr:colOff>
      <xdr:row>0</xdr:row>
      <xdr:rowOff>800705</xdr:rowOff>
    </xdr:to>
    <xdr:grpSp>
      <xdr:nvGrpSpPr>
        <xdr:cNvPr id="17" name="16 Grupo">
          <a:hlinkClick xmlns:r="http://schemas.openxmlformats.org/officeDocument/2006/relationships" r:id="rId1"/>
        </xdr:cNvPr>
        <xdr:cNvGrpSpPr/>
      </xdr:nvGrpSpPr>
      <xdr:grpSpPr>
        <a:xfrm>
          <a:off x="309768" y="275168"/>
          <a:ext cx="846667" cy="525537"/>
          <a:chOff x="11123083" y="50761"/>
          <a:chExt cx="846667" cy="525537"/>
        </a:xfrm>
      </xdr:grpSpPr>
      <xdr:sp macro="" textlink="">
        <xdr:nvSpPr>
          <xdr:cNvPr id="18" name="17 Flecha a la derecha con bandas">
            <a:hlinkClick xmlns:r="http://schemas.openxmlformats.org/officeDocument/2006/relationships" r:id="rId2"/>
          </xdr:cNvPr>
          <xdr:cNvSpPr/>
        </xdr:nvSpPr>
        <xdr:spPr>
          <a:xfrm rot="10800000">
            <a:off x="11123083" y="50761"/>
            <a:ext cx="809625" cy="525537"/>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noAutofit/>
          </a:bodyPr>
          <a:lstStyle/>
          <a:p>
            <a:pPr algn="l"/>
            <a:endParaRPr lang="es-CO" sz="1100"/>
          </a:p>
        </xdr:txBody>
      </xdr:sp>
      <xdr:sp macro="" textlink="">
        <xdr:nvSpPr>
          <xdr:cNvPr id="19" name="18 CuadroTexto">
            <a:hlinkClick xmlns:r="http://schemas.openxmlformats.org/officeDocument/2006/relationships" r:id="rId1"/>
          </xdr:cNvPr>
          <xdr:cNvSpPr txBox="1"/>
        </xdr:nvSpPr>
        <xdr:spPr>
          <a:xfrm>
            <a:off x="11218333" y="169333"/>
            <a:ext cx="751417"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Regresar</a:t>
            </a:r>
          </a:p>
        </xdr:txBody>
      </xdr:sp>
    </xdr:grpSp>
    <xdr:clientData/>
  </xdr:twoCellAnchor>
  <xdr:twoCellAnchor editAs="oneCell">
    <xdr:from>
      <xdr:col>14</xdr:col>
      <xdr:colOff>613814</xdr:colOff>
      <xdr:row>0</xdr:row>
      <xdr:rowOff>74081</xdr:rowOff>
    </xdr:from>
    <xdr:to>
      <xdr:col>16</xdr:col>
      <xdr:colOff>386167</xdr:colOff>
      <xdr:row>0</xdr:row>
      <xdr:rowOff>1111250</xdr:rowOff>
    </xdr:to>
    <xdr:pic>
      <xdr:nvPicPr>
        <xdr:cNvPr id="20" name="19 Imagen"/>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4035"/>
        <a:stretch/>
      </xdr:blipFill>
      <xdr:spPr>
        <a:xfrm>
          <a:off x="10519814" y="74081"/>
          <a:ext cx="2153603" cy="1037169"/>
        </a:xfrm>
        <a:prstGeom prst="rect">
          <a:avLst/>
        </a:prstGeom>
      </xdr:spPr>
    </xdr:pic>
    <xdr:clientData/>
  </xdr:twoCellAnchor>
  <xdr:twoCellAnchor>
    <xdr:from>
      <xdr:col>3</xdr:col>
      <xdr:colOff>21118</xdr:colOff>
      <xdr:row>0</xdr:row>
      <xdr:rowOff>275158</xdr:rowOff>
    </xdr:from>
    <xdr:to>
      <xdr:col>14</xdr:col>
      <xdr:colOff>2068</xdr:colOff>
      <xdr:row>0</xdr:row>
      <xdr:rowOff>903808</xdr:rowOff>
    </xdr:to>
    <xdr:sp macro="" textlink="">
      <xdr:nvSpPr>
        <xdr:cNvPr id="21" name="20 Rectángulo redondeado"/>
        <xdr:cNvSpPr/>
      </xdr:nvSpPr>
      <xdr:spPr>
        <a:xfrm>
          <a:off x="1545118" y="275158"/>
          <a:ext cx="8362950" cy="628650"/>
        </a:xfrm>
        <a:prstGeom prst="roundRect">
          <a:avLst/>
        </a:prstGeom>
        <a:solidFill>
          <a:schemeClr val="bg1"/>
        </a:solidFill>
        <a:ln w="3175">
          <a:solidFill>
            <a:srgbClr val="F58223"/>
          </a:solidFill>
        </a:ln>
        <a:effectLst>
          <a:glow rad="76200">
            <a:schemeClr val="bg1">
              <a:lumMod val="65000"/>
              <a:alpha val="9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ysClr val="windowText" lastClr="000000"/>
              </a:solidFill>
              <a:latin typeface="Britannic Bold" panose="020B0903060703020204" pitchFamily="34" charset="0"/>
            </a:rPr>
            <a:t>S</a:t>
          </a:r>
          <a:r>
            <a:rPr lang="es-CO" sz="2600" b="1">
              <a:solidFill>
                <a:sysClr val="windowText" lastClr="000000"/>
              </a:solidFill>
              <a:latin typeface="Britannic Bold" panose="020B0903060703020204" pitchFamily="34" charset="0"/>
            </a:rPr>
            <a:t>ISTEMA </a:t>
          </a:r>
          <a:r>
            <a:rPr lang="es-CO" sz="3600" b="1">
              <a:solidFill>
                <a:sysClr val="windowText" lastClr="000000"/>
              </a:solidFill>
              <a:latin typeface="Britannic Bold" panose="020B0903060703020204" pitchFamily="34" charset="0"/>
            </a:rPr>
            <a:t>I</a:t>
          </a:r>
          <a:r>
            <a:rPr lang="es-CO" sz="2600" b="1">
              <a:solidFill>
                <a:sysClr val="windowText" lastClr="000000"/>
              </a:solidFill>
              <a:latin typeface="Britannic Bold" panose="020B0903060703020204" pitchFamily="34" charset="0"/>
            </a:rPr>
            <a:t>NTEGRADO DE </a:t>
          </a:r>
          <a:r>
            <a:rPr lang="es-CO" sz="3600" b="1">
              <a:solidFill>
                <a:sysClr val="windowText" lastClr="000000"/>
              </a:solidFill>
              <a:latin typeface="Britannic Bold" panose="020B0903060703020204" pitchFamily="34" charset="0"/>
            </a:rPr>
            <a:t>G</a:t>
          </a:r>
          <a:r>
            <a:rPr lang="es-CO" sz="2600" b="1">
              <a:solidFill>
                <a:sysClr val="windowText" lastClr="000000"/>
              </a:solidFill>
              <a:latin typeface="Britannic Bold" panose="020B0903060703020204" pitchFamily="34" charset="0"/>
            </a:rPr>
            <a:t>ESTIÓN - </a:t>
          </a:r>
          <a:r>
            <a:rPr lang="es-CO" sz="3600" b="1">
              <a:solidFill>
                <a:sysClr val="windowText" lastClr="000000"/>
              </a:solidFill>
              <a:latin typeface="Britannic Bold" panose="020B0903060703020204" pitchFamily="34" charset="0"/>
            </a:rPr>
            <a:t>SIG</a:t>
          </a:r>
        </a:p>
      </xdr:txBody>
    </xdr:sp>
    <xdr:clientData/>
  </xdr:twoCellAnchor>
  <xdr:twoCellAnchor>
    <xdr:from>
      <xdr:col>8</xdr:col>
      <xdr:colOff>0</xdr:colOff>
      <xdr:row>5</xdr:row>
      <xdr:rowOff>0</xdr:rowOff>
    </xdr:from>
    <xdr:to>
      <xdr:col>10</xdr:col>
      <xdr:colOff>733425</xdr:colOff>
      <xdr:row>10</xdr:row>
      <xdr:rowOff>9524</xdr:rowOff>
    </xdr:to>
    <xdr:graphicFrame macro="">
      <xdr:nvGraphicFramePr>
        <xdr:cNvPr id="114" name="1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5</xdr:row>
      <xdr:rowOff>0</xdr:rowOff>
    </xdr:from>
    <xdr:to>
      <xdr:col>13</xdr:col>
      <xdr:colOff>733425</xdr:colOff>
      <xdr:row>10</xdr:row>
      <xdr:rowOff>9524</xdr:rowOff>
    </xdr:to>
    <xdr:graphicFrame macro="">
      <xdr:nvGraphicFramePr>
        <xdr:cNvPr id="120" name="1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10</xdr:col>
      <xdr:colOff>733425</xdr:colOff>
      <xdr:row>21</xdr:row>
      <xdr:rowOff>9524</xdr:rowOff>
    </xdr:to>
    <xdr:graphicFrame macro="">
      <xdr:nvGraphicFramePr>
        <xdr:cNvPr id="126" name="1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13</xdr:col>
      <xdr:colOff>733425</xdr:colOff>
      <xdr:row>21</xdr:row>
      <xdr:rowOff>9524</xdr:rowOff>
    </xdr:to>
    <xdr:graphicFrame macro="">
      <xdr:nvGraphicFramePr>
        <xdr:cNvPr id="132" name="1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7</xdr:row>
      <xdr:rowOff>0</xdr:rowOff>
    </xdr:from>
    <xdr:to>
      <xdr:col>5</xdr:col>
      <xdr:colOff>751050</xdr:colOff>
      <xdr:row>18</xdr:row>
      <xdr:rowOff>0</xdr:rowOff>
    </xdr:to>
    <xdr:grpSp>
      <xdr:nvGrpSpPr>
        <xdr:cNvPr id="137" name="136 Grupo"/>
        <xdr:cNvGrpSpPr/>
      </xdr:nvGrpSpPr>
      <xdr:grpSpPr>
        <a:xfrm>
          <a:off x="244186" y="2857500"/>
          <a:ext cx="3780000" cy="2164773"/>
          <a:chOff x="19049" y="1157286"/>
          <a:chExt cx="3810001" cy="2128839"/>
        </a:xfrm>
      </xdr:grpSpPr>
      <xdr:graphicFrame macro="">
        <xdr:nvGraphicFramePr>
          <xdr:cNvPr id="138" name="137 Gráfico"/>
          <xdr:cNvGraphicFramePr/>
        </xdr:nvGraphicFramePr>
        <xdr:xfrm>
          <a:off x="19050" y="1157286"/>
          <a:ext cx="3810000" cy="2128839"/>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139" name="138 Grupo"/>
          <xdr:cNvGrpSpPr/>
        </xdr:nvGrpSpPr>
        <xdr:grpSpPr>
          <a:xfrm>
            <a:off x="19049" y="2457450"/>
            <a:ext cx="3798000" cy="820657"/>
            <a:chOff x="19049" y="2466975"/>
            <a:chExt cx="3798000" cy="820657"/>
          </a:xfrm>
        </xdr:grpSpPr>
        <xdr:sp macro="" textlink="">
          <xdr:nvSpPr>
            <xdr:cNvPr id="140" name="139 CuadroTexto"/>
            <xdr:cNvSpPr txBox="1"/>
          </xdr:nvSpPr>
          <xdr:spPr>
            <a:xfrm>
              <a:off x="19049" y="2466975"/>
              <a:ext cx="3798000" cy="820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grpSp>
          <xdr:nvGrpSpPr>
            <xdr:cNvPr id="141" name="140 Grupo"/>
            <xdr:cNvGrpSpPr/>
          </xdr:nvGrpSpPr>
          <xdr:grpSpPr>
            <a:xfrm>
              <a:off x="438150" y="2476499"/>
              <a:ext cx="2886075" cy="756001"/>
              <a:chOff x="2695575" y="4410074"/>
              <a:chExt cx="2886075" cy="756001"/>
            </a:xfrm>
          </xdr:grpSpPr>
          <xdr:sp macro="" textlink="">
            <xdr:nvSpPr>
              <xdr:cNvPr id="142" name="141 CuadroTexto"/>
              <xdr:cNvSpPr txBox="1"/>
            </xdr:nvSpPr>
            <xdr:spPr>
              <a:xfrm>
                <a:off x="2695575" y="4410074"/>
                <a:ext cx="1133475" cy="75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grpSp>
            <xdr:nvGrpSpPr>
              <xdr:cNvPr id="143" name="142 Grupo"/>
              <xdr:cNvGrpSpPr/>
            </xdr:nvGrpSpPr>
            <xdr:grpSpPr>
              <a:xfrm>
                <a:off x="3819525" y="4410075"/>
                <a:ext cx="1762125" cy="756000"/>
                <a:chOff x="5191125" y="4410075"/>
                <a:chExt cx="1762125" cy="756000"/>
              </a:xfrm>
            </xdr:grpSpPr>
            <xdr:grpSp>
              <xdr:nvGrpSpPr>
                <xdr:cNvPr id="144" name="143 Grupo"/>
                <xdr:cNvGrpSpPr/>
              </xdr:nvGrpSpPr>
              <xdr:grpSpPr>
                <a:xfrm>
                  <a:off x="6115051" y="4410075"/>
                  <a:ext cx="838199" cy="756000"/>
                  <a:chOff x="2286000" y="4343400"/>
                  <a:chExt cx="1571625" cy="747300"/>
                </a:xfrm>
              </xdr:grpSpPr>
              <xdr:sp macro="" textlink="">
                <xdr:nvSpPr>
                  <xdr:cNvPr id="149" name="148 CuadroTexto"/>
                  <xdr:cNvSpPr txBox="1"/>
                </xdr:nvSpPr>
                <xdr:spPr>
                  <a:xfrm>
                    <a:off x="2286000" y="43434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0%  </a:t>
                    </a:r>
                    <a:r>
                      <a:rPr lang="es-CO" sz="900">
                        <a:solidFill>
                          <a:sysClr val="windowText" lastClr="000000"/>
                        </a:solidFill>
                        <a:latin typeface="Blue Highway D Type" panose="00000400000000000000" pitchFamily="2" charset="0"/>
                      </a:rPr>
                      <a:t>a </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74,9%</a:t>
                    </a:r>
                    <a:endParaRPr lang="es-CO" sz="900">
                      <a:solidFill>
                        <a:sysClr val="windowText" lastClr="000000"/>
                      </a:solidFill>
                      <a:latin typeface="Blue Highway D Type" panose="00000400000000000000" pitchFamily="2" charset="0"/>
                    </a:endParaRPr>
                  </a:p>
                </xdr:txBody>
              </xdr:sp>
              <xdr:sp macro="" textlink="">
                <xdr:nvSpPr>
                  <xdr:cNvPr id="150" name="149 CuadroTexto"/>
                  <xdr:cNvSpPr txBox="1"/>
                </xdr:nvSpPr>
                <xdr:spPr>
                  <a:xfrm>
                    <a:off x="2286000" y="459105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latin typeface="Blue Highway D Type" panose="00000400000000000000" pitchFamily="2" charset="0"/>
                      </a:rPr>
                      <a:t>75%  </a:t>
                    </a:r>
                    <a:r>
                      <a:rPr lang="es-CO" sz="900">
                        <a:solidFill>
                          <a:sysClr val="windowText" lastClr="000000"/>
                        </a:solidFill>
                        <a:latin typeface="Blue Highway D Type" panose="00000400000000000000" pitchFamily="2" charset="0"/>
                      </a:rPr>
                      <a:t>a</a:t>
                    </a:r>
                    <a:r>
                      <a:rPr lang="es-CO" sz="900" baseline="0">
                        <a:solidFill>
                          <a:sysClr val="windowText" lastClr="000000"/>
                        </a:solidFill>
                        <a:latin typeface="Blue Highway D Type" panose="00000400000000000000" pitchFamily="2" charset="0"/>
                      </a:rPr>
                      <a:t>  </a:t>
                    </a:r>
                    <a:r>
                      <a:rPr lang="es-CO" sz="1200" baseline="0">
                        <a:solidFill>
                          <a:sysClr val="windowText" lastClr="000000"/>
                        </a:solidFill>
                        <a:latin typeface="Blue Highway D Type" panose="00000400000000000000" pitchFamily="2" charset="0"/>
                      </a:rPr>
                      <a:t>89,9%</a:t>
                    </a:r>
                    <a:endParaRPr lang="es-CO" sz="900">
                      <a:solidFill>
                        <a:sysClr val="windowText" lastClr="000000"/>
                      </a:solidFill>
                      <a:latin typeface="Blue Highway D Type" panose="00000400000000000000" pitchFamily="2" charset="0"/>
                    </a:endParaRPr>
                  </a:p>
                </xdr:txBody>
              </xdr:sp>
              <xdr:sp macro="" textlink="">
                <xdr:nvSpPr>
                  <xdr:cNvPr id="151" name="150 CuadroTexto"/>
                  <xdr:cNvSpPr txBox="1"/>
                </xdr:nvSpPr>
                <xdr:spPr>
                  <a:xfrm>
                    <a:off x="2286000" y="4838700"/>
                    <a:ext cx="15716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a:t>
                    </a:r>
                    <a:r>
                      <a:rPr lang="es-CO" sz="1100">
                        <a:latin typeface="Blue Highway D Type" panose="00000400000000000000" pitchFamily="2" charset="0"/>
                      </a:rPr>
                      <a:t>0%  </a:t>
                    </a:r>
                    <a:r>
                      <a:rPr lang="es-CO" sz="900">
                        <a:latin typeface="Blue Highway D Type" panose="00000400000000000000" pitchFamily="2" charset="0"/>
                      </a:rPr>
                      <a:t>a</a:t>
                    </a:r>
                    <a:r>
                      <a:rPr lang="es-CO" sz="900" baseline="0">
                        <a:latin typeface="Blue Highway D Type" panose="00000400000000000000" pitchFamily="2" charset="0"/>
                      </a:rPr>
                      <a:t>  </a:t>
                    </a:r>
                    <a:r>
                      <a:rPr lang="es-CO" sz="1200" baseline="0">
                        <a:latin typeface="Blue Highway D Type" panose="00000400000000000000" pitchFamily="2" charset="0"/>
                      </a:rPr>
                      <a:t>100%</a:t>
                    </a:r>
                    <a:endParaRPr lang="es-CO" sz="900">
                      <a:latin typeface="Blue Highway D Type" panose="00000400000000000000" pitchFamily="2" charset="0"/>
                    </a:endParaRPr>
                  </a:p>
                </xdr:txBody>
              </xdr:sp>
            </xdr:grpSp>
            <xdr:grpSp>
              <xdr:nvGrpSpPr>
                <xdr:cNvPr id="145" name="144 Grupo"/>
                <xdr:cNvGrpSpPr/>
              </xdr:nvGrpSpPr>
              <xdr:grpSpPr>
                <a:xfrm>
                  <a:off x="5191125" y="4524374"/>
                  <a:ext cx="729525" cy="554016"/>
                  <a:chOff x="5210175" y="4533899"/>
                  <a:chExt cx="729525" cy="554016"/>
                </a:xfrm>
              </xdr:grpSpPr>
              <xdr:sp macro="" textlink="">
                <xdr:nvSpPr>
                  <xdr:cNvPr id="146" name="145 CuadroTexto"/>
                  <xdr:cNvSpPr txBox="1"/>
                </xdr:nvSpPr>
                <xdr:spPr>
                  <a:xfrm>
                    <a:off x="5219700" y="4533899"/>
                    <a:ext cx="720000" cy="72000"/>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7" name="146 CuadroTexto"/>
                  <xdr:cNvSpPr txBox="1"/>
                </xdr:nvSpPr>
                <xdr:spPr>
                  <a:xfrm>
                    <a:off x="5210175" y="4774907"/>
                    <a:ext cx="720000" cy="72000"/>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148" name="147 CuadroTexto"/>
                  <xdr:cNvSpPr txBox="1"/>
                </xdr:nvSpPr>
                <xdr:spPr>
                  <a:xfrm>
                    <a:off x="5219700" y="5015915"/>
                    <a:ext cx="720000" cy="72000"/>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grpSp>
        </xdr:grpSp>
      </xdr:grpSp>
    </xdr:grpSp>
    <xdr:clientData/>
  </xdr:twoCellAnchor>
  <xdr:twoCellAnchor>
    <xdr:from>
      <xdr:col>8</xdr:col>
      <xdr:colOff>0</xdr:colOff>
      <xdr:row>27</xdr:row>
      <xdr:rowOff>0</xdr:rowOff>
    </xdr:from>
    <xdr:to>
      <xdr:col>10</xdr:col>
      <xdr:colOff>733425</xdr:colOff>
      <xdr:row>32</xdr:row>
      <xdr:rowOff>9524</xdr:rowOff>
    </xdr:to>
    <xdr:graphicFrame macro="">
      <xdr:nvGraphicFramePr>
        <xdr:cNvPr id="153" name="1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27</xdr:row>
      <xdr:rowOff>0</xdr:rowOff>
    </xdr:from>
    <xdr:to>
      <xdr:col>13</xdr:col>
      <xdr:colOff>733425</xdr:colOff>
      <xdr:row>32</xdr:row>
      <xdr:rowOff>9524</xdr:rowOff>
    </xdr:to>
    <xdr:graphicFrame macro="">
      <xdr:nvGraphicFramePr>
        <xdr:cNvPr id="159" name="1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27</xdr:row>
      <xdr:rowOff>0</xdr:rowOff>
    </xdr:from>
    <xdr:to>
      <xdr:col>7</xdr:col>
      <xdr:colOff>733425</xdr:colOff>
      <xdr:row>32</xdr:row>
      <xdr:rowOff>9524</xdr:rowOff>
    </xdr:to>
    <xdr:graphicFrame macro="">
      <xdr:nvGraphicFramePr>
        <xdr:cNvPr id="165" name="16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95250</xdr:colOff>
      <xdr:row>22</xdr:row>
      <xdr:rowOff>76200</xdr:rowOff>
    </xdr:from>
    <xdr:to>
      <xdr:col>10</xdr:col>
      <xdr:colOff>659250</xdr:colOff>
      <xdr:row>23</xdr:row>
      <xdr:rowOff>182100</xdr:rowOff>
    </xdr:to>
    <xdr:grpSp>
      <xdr:nvGrpSpPr>
        <xdr:cNvPr id="170" name="169 Grupo"/>
        <xdr:cNvGrpSpPr/>
      </xdr:nvGrpSpPr>
      <xdr:grpSpPr>
        <a:xfrm>
          <a:off x="5654386" y="5895109"/>
          <a:ext cx="2088000" cy="296400"/>
          <a:chOff x="10315575" y="3429000"/>
          <a:chExt cx="1840725" cy="296400"/>
        </a:xfrm>
      </xdr:grpSpPr>
      <xdr:grpSp>
        <xdr:nvGrpSpPr>
          <xdr:cNvPr id="171" name="170 Grupo"/>
          <xdr:cNvGrpSpPr/>
        </xdr:nvGrpSpPr>
        <xdr:grpSpPr>
          <a:xfrm>
            <a:off x="10934700" y="3429000"/>
            <a:ext cx="1221600" cy="296400"/>
            <a:chOff x="5372100" y="2914650"/>
            <a:chExt cx="1221600" cy="296400"/>
          </a:xfrm>
        </xdr:grpSpPr>
        <xdr:grpSp>
          <xdr:nvGrpSpPr>
            <xdr:cNvPr id="173" name="172 Grupo"/>
            <xdr:cNvGrpSpPr/>
          </xdr:nvGrpSpPr>
          <xdr:grpSpPr>
            <a:xfrm>
              <a:off x="5372100" y="2914650"/>
              <a:ext cx="910554" cy="296400"/>
              <a:chOff x="5372100" y="2914650"/>
              <a:chExt cx="910554" cy="296400"/>
            </a:xfrm>
          </xdr:grpSpPr>
          <xdr:sp macro="" textlink="">
            <xdr:nvSpPr>
              <xdr:cNvPr id="175" name="174 CuadroTexto">
                <a:hlinkClick xmlns:r="http://schemas.openxmlformats.org/officeDocument/2006/relationships" r:id="rId12"/>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76" name="175 CuadroTexto">
                <a:hlinkClick xmlns:r="http://schemas.openxmlformats.org/officeDocument/2006/relationships" r:id="rId13"/>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174" name="173 CuadroTexto">
              <a:hlinkClick xmlns:r="http://schemas.openxmlformats.org/officeDocument/2006/relationships" r:id="rId14"/>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172" name="171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751486</xdr:colOff>
      <xdr:row>33</xdr:row>
      <xdr:rowOff>74084</xdr:rowOff>
    </xdr:from>
    <xdr:to>
      <xdr:col>14</xdr:col>
      <xdr:colOff>69799</xdr:colOff>
      <xdr:row>35</xdr:row>
      <xdr:rowOff>67</xdr:rowOff>
    </xdr:to>
    <xdr:grpSp>
      <xdr:nvGrpSpPr>
        <xdr:cNvPr id="177" name="176 Grupo"/>
        <xdr:cNvGrpSpPr/>
      </xdr:nvGrpSpPr>
      <xdr:grpSpPr>
        <a:xfrm>
          <a:off x="7815572" y="8005811"/>
          <a:ext cx="2350727" cy="324301"/>
          <a:chOff x="9588569" y="14710834"/>
          <a:chExt cx="2366313" cy="306983"/>
        </a:xfrm>
      </xdr:grpSpPr>
      <xdr:grpSp>
        <xdr:nvGrpSpPr>
          <xdr:cNvPr id="178" name="177 Grupo"/>
          <xdr:cNvGrpSpPr/>
        </xdr:nvGrpSpPr>
        <xdr:grpSpPr>
          <a:xfrm>
            <a:off x="9588569" y="14712950"/>
            <a:ext cx="1781092" cy="296400"/>
            <a:chOff x="10222276" y="3429000"/>
            <a:chExt cx="1570154" cy="296400"/>
          </a:xfrm>
        </xdr:grpSpPr>
        <xdr:grpSp>
          <xdr:nvGrpSpPr>
            <xdr:cNvPr id="182" name="181 Grupo"/>
            <xdr:cNvGrpSpPr/>
          </xdr:nvGrpSpPr>
          <xdr:grpSpPr>
            <a:xfrm>
              <a:off x="10664130" y="3429000"/>
              <a:ext cx="1128300" cy="296400"/>
              <a:chOff x="5101530" y="2914650"/>
              <a:chExt cx="1128300" cy="296400"/>
            </a:xfrm>
          </xdr:grpSpPr>
          <xdr:grpSp>
            <xdr:nvGrpSpPr>
              <xdr:cNvPr id="184" name="183 Grupo"/>
              <xdr:cNvGrpSpPr/>
            </xdr:nvGrpSpPr>
            <xdr:grpSpPr>
              <a:xfrm>
                <a:off x="5101530" y="2914650"/>
                <a:ext cx="612000" cy="296400"/>
                <a:chOff x="5101530" y="2914650"/>
                <a:chExt cx="612000" cy="296400"/>
              </a:xfrm>
            </xdr:grpSpPr>
            <xdr:sp macro="" textlink="">
              <xdr:nvSpPr>
                <xdr:cNvPr id="188" name="187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189" name="188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grpSp>
            <xdr:nvGrpSpPr>
              <xdr:cNvPr id="185" name="184 Grupo"/>
              <xdr:cNvGrpSpPr/>
            </xdr:nvGrpSpPr>
            <xdr:grpSpPr>
              <a:xfrm>
                <a:off x="5617830" y="2914650"/>
                <a:ext cx="612000" cy="296400"/>
                <a:chOff x="5008230" y="2914650"/>
                <a:chExt cx="612000" cy="296400"/>
              </a:xfrm>
            </xdr:grpSpPr>
            <xdr:sp macro="" textlink="">
              <xdr:nvSpPr>
                <xdr:cNvPr id="186" name="185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87" name="186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sp macro="" textlink="">
          <xdr:nvSpPr>
            <xdr:cNvPr id="183" name="182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79" name="178 Grupo"/>
          <xdr:cNvGrpSpPr/>
        </xdr:nvGrpSpPr>
        <xdr:grpSpPr>
          <a:xfrm>
            <a:off x="11260669" y="14710834"/>
            <a:ext cx="694213" cy="306983"/>
            <a:chOff x="0" y="1143000"/>
            <a:chExt cx="694213" cy="306983"/>
          </a:xfrm>
        </xdr:grpSpPr>
        <xdr:sp macro="" textlink="">
          <xdr:nvSpPr>
            <xdr:cNvPr id="180" name="179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sp macro="" textlink="">
          <xdr:nvSpPr>
            <xdr:cNvPr id="181" name="180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6</a:t>
              </a:r>
              <a:endParaRPr lang="es-CO" sz="900" u="sng"/>
            </a:p>
          </xdr:txBody>
        </xdr:sp>
      </xdr:grpSp>
    </xdr:grpSp>
    <xdr:clientData/>
  </xdr:twoCellAnchor>
  <xdr:twoCellAnchor>
    <xdr:from>
      <xdr:col>8</xdr:col>
      <xdr:colOff>0</xdr:colOff>
      <xdr:row>33</xdr:row>
      <xdr:rowOff>74081</xdr:rowOff>
    </xdr:from>
    <xdr:to>
      <xdr:col>11</xdr:col>
      <xdr:colOff>80313</xdr:colOff>
      <xdr:row>35</xdr:row>
      <xdr:rowOff>64</xdr:rowOff>
    </xdr:to>
    <xdr:grpSp>
      <xdr:nvGrpSpPr>
        <xdr:cNvPr id="190" name="189 Grupo"/>
        <xdr:cNvGrpSpPr/>
      </xdr:nvGrpSpPr>
      <xdr:grpSpPr>
        <a:xfrm>
          <a:off x="5559136" y="8005808"/>
          <a:ext cx="2331677" cy="324301"/>
          <a:chOff x="9588569" y="14710834"/>
          <a:chExt cx="2366313" cy="306983"/>
        </a:xfrm>
      </xdr:grpSpPr>
      <xdr:grpSp>
        <xdr:nvGrpSpPr>
          <xdr:cNvPr id="191" name="190 Grupo"/>
          <xdr:cNvGrpSpPr/>
        </xdr:nvGrpSpPr>
        <xdr:grpSpPr>
          <a:xfrm>
            <a:off x="9588569" y="14712950"/>
            <a:ext cx="1781092" cy="296400"/>
            <a:chOff x="10222276" y="3429000"/>
            <a:chExt cx="1570154" cy="296400"/>
          </a:xfrm>
        </xdr:grpSpPr>
        <xdr:grpSp>
          <xdr:nvGrpSpPr>
            <xdr:cNvPr id="195" name="194 Grupo"/>
            <xdr:cNvGrpSpPr/>
          </xdr:nvGrpSpPr>
          <xdr:grpSpPr>
            <a:xfrm>
              <a:off x="10664130" y="3429000"/>
              <a:ext cx="1128300" cy="296400"/>
              <a:chOff x="5101530" y="2914650"/>
              <a:chExt cx="1128300" cy="296400"/>
            </a:xfrm>
          </xdr:grpSpPr>
          <xdr:grpSp>
            <xdr:nvGrpSpPr>
              <xdr:cNvPr id="197" name="196 Grupo"/>
              <xdr:cNvGrpSpPr/>
            </xdr:nvGrpSpPr>
            <xdr:grpSpPr>
              <a:xfrm>
                <a:off x="5101530" y="2914650"/>
                <a:ext cx="612000" cy="296400"/>
                <a:chOff x="5101530" y="2914650"/>
                <a:chExt cx="612000" cy="296400"/>
              </a:xfrm>
            </xdr:grpSpPr>
            <xdr:sp macro="" textlink="">
              <xdr:nvSpPr>
                <xdr:cNvPr id="201" name="200 CuadroTexto"/>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2" name="201 CuadroTexto"/>
                <xdr:cNvSpPr txBox="1"/>
              </xdr:nvSpPr>
              <xdr:spPr>
                <a:xfrm>
                  <a:off x="51015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198" name="197 Grupo"/>
              <xdr:cNvGrpSpPr/>
            </xdr:nvGrpSpPr>
            <xdr:grpSpPr>
              <a:xfrm>
                <a:off x="5617830" y="2914650"/>
                <a:ext cx="612000" cy="296400"/>
                <a:chOff x="5008230" y="2914650"/>
                <a:chExt cx="612000" cy="296400"/>
              </a:xfrm>
            </xdr:grpSpPr>
            <xdr:sp macro="" textlink="">
              <xdr:nvSpPr>
                <xdr:cNvPr id="199" name="198 CuadroTexto"/>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00" name="199 CuadroTexto"/>
                <xdr:cNvSpPr txBox="1"/>
              </xdr:nvSpPr>
              <xdr:spPr>
                <a:xfrm>
                  <a:off x="5008230"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196" name="195 CuadroTexto"/>
            <xdr:cNvSpPr txBox="1"/>
          </xdr:nvSpPr>
          <xdr:spPr>
            <a:xfrm>
              <a:off x="1022227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grpSp>
        <xdr:nvGrpSpPr>
          <xdr:cNvPr id="192" name="191 Grupo"/>
          <xdr:cNvGrpSpPr/>
        </xdr:nvGrpSpPr>
        <xdr:grpSpPr>
          <a:xfrm>
            <a:off x="11260669" y="14710834"/>
            <a:ext cx="694213" cy="306983"/>
            <a:chOff x="0" y="1143000"/>
            <a:chExt cx="694213" cy="306983"/>
          </a:xfrm>
        </xdr:grpSpPr>
        <xdr:sp macro="" textlink="">
          <xdr:nvSpPr>
            <xdr:cNvPr id="193" name="192 CuadroTexto"/>
            <xdr:cNvSpPr txBox="1"/>
          </xdr:nvSpPr>
          <xdr:spPr>
            <a:xfrm>
              <a:off x="0" y="1143000"/>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sp macro="" textlink="">
          <xdr:nvSpPr>
            <xdr:cNvPr id="194" name="193 CuadroTexto"/>
            <xdr:cNvSpPr txBox="1"/>
          </xdr:nvSpPr>
          <xdr:spPr>
            <a:xfrm>
              <a:off x="0" y="1305983"/>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none"/>
                <a:t>Indicador</a:t>
              </a:r>
              <a:r>
                <a:rPr lang="es-CO" sz="900" u="none" baseline="0"/>
                <a:t> 6</a:t>
              </a:r>
              <a:endParaRPr lang="es-CO" sz="900" u="none"/>
            </a:p>
          </xdr:txBody>
        </xdr:sp>
      </xdr:grpSp>
    </xdr:grpSp>
    <xdr:clientData/>
  </xdr:twoCellAnchor>
  <xdr:twoCellAnchor>
    <xdr:from>
      <xdr:col>11</xdr:col>
      <xdr:colOff>105830</xdr:colOff>
      <xdr:row>22</xdr:row>
      <xdr:rowOff>74081</xdr:rowOff>
    </xdr:from>
    <xdr:to>
      <xdr:col>13</xdr:col>
      <xdr:colOff>669830</xdr:colOff>
      <xdr:row>23</xdr:row>
      <xdr:rowOff>190565</xdr:rowOff>
    </xdr:to>
    <xdr:grpSp>
      <xdr:nvGrpSpPr>
        <xdr:cNvPr id="203" name="202 Grupo"/>
        <xdr:cNvGrpSpPr/>
      </xdr:nvGrpSpPr>
      <xdr:grpSpPr>
        <a:xfrm>
          <a:off x="7916330" y="5892990"/>
          <a:ext cx="2088000" cy="306984"/>
          <a:chOff x="10315575" y="3429000"/>
          <a:chExt cx="1840725" cy="296400"/>
        </a:xfrm>
      </xdr:grpSpPr>
      <xdr:grpSp>
        <xdr:nvGrpSpPr>
          <xdr:cNvPr id="204" name="203 Grupo"/>
          <xdr:cNvGrpSpPr/>
        </xdr:nvGrpSpPr>
        <xdr:grpSpPr>
          <a:xfrm>
            <a:off x="10934700" y="3429000"/>
            <a:ext cx="1221600" cy="296400"/>
            <a:chOff x="5372100" y="2914650"/>
            <a:chExt cx="1221600" cy="296400"/>
          </a:xfrm>
        </xdr:grpSpPr>
        <xdr:grpSp>
          <xdr:nvGrpSpPr>
            <xdr:cNvPr id="206" name="205 Grupo"/>
            <xdr:cNvGrpSpPr/>
          </xdr:nvGrpSpPr>
          <xdr:grpSpPr>
            <a:xfrm>
              <a:off x="5372100" y="2914650"/>
              <a:ext cx="910554" cy="296400"/>
              <a:chOff x="5372100" y="2914650"/>
              <a:chExt cx="910554" cy="296400"/>
            </a:xfrm>
          </xdr:grpSpPr>
          <xdr:sp macro="" textlink="">
            <xdr:nvSpPr>
              <xdr:cNvPr id="208" name="207 CuadroTexto">
                <a:hlinkClick xmlns:r="http://schemas.openxmlformats.org/officeDocument/2006/relationships" r:id="rId15"/>
              </xdr:cNvPr>
              <xdr:cNvSpPr txBox="1"/>
            </xdr:nvSpPr>
            <xdr:spPr>
              <a:xfrm>
                <a:off x="53721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09" name="208 CuadroTexto">
                <a:hlinkClick xmlns:r="http://schemas.openxmlformats.org/officeDocument/2006/relationships" r:id="rId16"/>
              </xdr:cNvPr>
              <xdr:cNvSpPr txBox="1"/>
            </xdr:nvSpPr>
            <xdr:spPr>
              <a:xfrm>
                <a:off x="5670654"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sp macro="" textlink="">
          <xdr:nvSpPr>
            <xdr:cNvPr id="207" name="206 CuadroTexto">
              <a:hlinkClick xmlns:r="http://schemas.openxmlformats.org/officeDocument/2006/relationships" r:id="rId17"/>
            </xdr:cNvPr>
            <xdr:cNvSpPr txBox="1"/>
          </xdr:nvSpPr>
          <xdr:spPr>
            <a:xfrm>
              <a:off x="598170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grpSp>
      <xdr:sp macro="" textlink="">
        <xdr:nvSpPr>
          <xdr:cNvPr id="205" name="204 CuadroTexto"/>
          <xdr:cNvSpPr txBox="1"/>
        </xdr:nvSpPr>
        <xdr:spPr>
          <a:xfrm>
            <a:off x="10315575" y="3467100"/>
            <a:ext cx="61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10</xdr:col>
      <xdr:colOff>751354</xdr:colOff>
      <xdr:row>11</xdr:row>
      <xdr:rowOff>74081</xdr:rowOff>
    </xdr:from>
    <xdr:to>
      <xdr:col>14</xdr:col>
      <xdr:colOff>80313</xdr:colOff>
      <xdr:row>12</xdr:row>
      <xdr:rowOff>171514</xdr:rowOff>
    </xdr:to>
    <xdr:grpSp>
      <xdr:nvGrpSpPr>
        <xdr:cNvPr id="210" name="209 Grupo"/>
        <xdr:cNvGrpSpPr/>
      </xdr:nvGrpSpPr>
      <xdr:grpSpPr>
        <a:xfrm>
          <a:off x="7815440" y="3710899"/>
          <a:ext cx="2361373" cy="305251"/>
          <a:chOff x="9577923" y="14710834"/>
          <a:chExt cx="2376959" cy="298516"/>
        </a:xfrm>
      </xdr:grpSpPr>
      <xdr:grpSp>
        <xdr:nvGrpSpPr>
          <xdr:cNvPr id="211" name="210 Grupo"/>
          <xdr:cNvGrpSpPr/>
        </xdr:nvGrpSpPr>
        <xdr:grpSpPr>
          <a:xfrm>
            <a:off x="9577923" y="14712950"/>
            <a:ext cx="2119737" cy="296400"/>
            <a:chOff x="10212946" y="3429000"/>
            <a:chExt cx="1868703" cy="296400"/>
          </a:xfrm>
        </xdr:grpSpPr>
        <xdr:grpSp>
          <xdr:nvGrpSpPr>
            <xdr:cNvPr id="213" name="212 Grupo"/>
            <xdr:cNvGrpSpPr/>
          </xdr:nvGrpSpPr>
          <xdr:grpSpPr>
            <a:xfrm>
              <a:off x="10664130" y="3429000"/>
              <a:ext cx="1417519" cy="296400"/>
              <a:chOff x="5101530" y="2914650"/>
              <a:chExt cx="1417519" cy="296400"/>
            </a:xfrm>
          </xdr:grpSpPr>
          <xdr:grpSp>
            <xdr:nvGrpSpPr>
              <xdr:cNvPr id="215" name="214 Grupo"/>
              <xdr:cNvGrpSpPr/>
            </xdr:nvGrpSpPr>
            <xdr:grpSpPr>
              <a:xfrm>
                <a:off x="5101530" y="2914650"/>
                <a:ext cx="798597" cy="296400"/>
                <a:chOff x="5101530" y="2914650"/>
                <a:chExt cx="798597" cy="296400"/>
              </a:xfrm>
            </xdr:grpSpPr>
            <xdr:sp macro="" textlink="">
              <xdr:nvSpPr>
                <xdr:cNvPr id="219" name="218 CuadroTexto">
                  <a:hlinkClick xmlns:r="http://schemas.openxmlformats.org/officeDocument/2006/relationships" r:id="rId18"/>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20" name="219 CuadroTexto">
                  <a:hlinkClick xmlns:r="http://schemas.openxmlformats.org/officeDocument/2006/relationships" r:id="rId19"/>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16" name="215 Grupo"/>
              <xdr:cNvGrpSpPr/>
            </xdr:nvGrpSpPr>
            <xdr:grpSpPr>
              <a:xfrm>
                <a:off x="5617830" y="2914650"/>
                <a:ext cx="901219" cy="296400"/>
                <a:chOff x="5008230" y="2914650"/>
                <a:chExt cx="901219" cy="296400"/>
              </a:xfrm>
            </xdr:grpSpPr>
            <xdr:sp macro="" textlink="">
              <xdr:nvSpPr>
                <xdr:cNvPr id="217" name="216 CuadroTexto">
                  <a:hlinkClick xmlns:r="http://schemas.openxmlformats.org/officeDocument/2006/relationships" r:id="rId20"/>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18" name="217 CuadroTexto">
                  <a:hlinkClick xmlns:r="http://schemas.openxmlformats.org/officeDocument/2006/relationships" r:id="rId21"/>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14" name="213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12" name="211 CuadroTexto">
            <a:hlinkClick xmlns:r="http://schemas.openxmlformats.org/officeDocument/2006/relationships" r:id="rId22"/>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7</xdr:col>
      <xdr:colOff>751415</xdr:colOff>
      <xdr:row>11</xdr:row>
      <xdr:rowOff>84664</xdr:rowOff>
    </xdr:from>
    <xdr:to>
      <xdr:col>11</xdr:col>
      <xdr:colOff>80374</xdr:colOff>
      <xdr:row>12</xdr:row>
      <xdr:rowOff>182097</xdr:rowOff>
    </xdr:to>
    <xdr:grpSp>
      <xdr:nvGrpSpPr>
        <xdr:cNvPr id="221" name="220 Grupo"/>
        <xdr:cNvGrpSpPr/>
      </xdr:nvGrpSpPr>
      <xdr:grpSpPr>
        <a:xfrm>
          <a:off x="5548551" y="3721482"/>
          <a:ext cx="2342323" cy="305251"/>
          <a:chOff x="9577923" y="14710834"/>
          <a:chExt cx="2376959" cy="298516"/>
        </a:xfrm>
      </xdr:grpSpPr>
      <xdr:grpSp>
        <xdr:nvGrpSpPr>
          <xdr:cNvPr id="222" name="221 Grupo"/>
          <xdr:cNvGrpSpPr/>
        </xdr:nvGrpSpPr>
        <xdr:grpSpPr>
          <a:xfrm>
            <a:off x="9577923" y="14712950"/>
            <a:ext cx="2119737" cy="296400"/>
            <a:chOff x="10212946" y="3429000"/>
            <a:chExt cx="1868703" cy="296400"/>
          </a:xfrm>
        </xdr:grpSpPr>
        <xdr:grpSp>
          <xdr:nvGrpSpPr>
            <xdr:cNvPr id="224" name="223 Grupo"/>
            <xdr:cNvGrpSpPr/>
          </xdr:nvGrpSpPr>
          <xdr:grpSpPr>
            <a:xfrm>
              <a:off x="10664130" y="3429000"/>
              <a:ext cx="1417519" cy="296400"/>
              <a:chOff x="5101530" y="2914650"/>
              <a:chExt cx="1417519" cy="296400"/>
            </a:xfrm>
          </xdr:grpSpPr>
          <xdr:grpSp>
            <xdr:nvGrpSpPr>
              <xdr:cNvPr id="226" name="225 Grupo"/>
              <xdr:cNvGrpSpPr/>
            </xdr:nvGrpSpPr>
            <xdr:grpSpPr>
              <a:xfrm>
                <a:off x="5101530" y="2914650"/>
                <a:ext cx="798597" cy="296400"/>
                <a:chOff x="5101530" y="2914650"/>
                <a:chExt cx="798597" cy="296400"/>
              </a:xfrm>
            </xdr:grpSpPr>
            <xdr:sp macro="" textlink="">
              <xdr:nvSpPr>
                <xdr:cNvPr id="230" name="229 CuadroTexto">
                  <a:hlinkClick xmlns:r="http://schemas.openxmlformats.org/officeDocument/2006/relationships" r:id="rId23"/>
                </xdr:cNvPr>
                <xdr:cNvSpPr txBox="1"/>
              </xdr:nvSpPr>
              <xdr:spPr>
                <a:xfrm>
                  <a:off x="51015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1</a:t>
                  </a:r>
                  <a:endParaRPr lang="es-CO" sz="900" u="sng"/>
                </a:p>
              </xdr:txBody>
            </xdr:sp>
            <xdr:sp macro="" textlink="">
              <xdr:nvSpPr>
                <xdr:cNvPr id="231" name="230 CuadroTexto">
                  <a:hlinkClick xmlns:r="http://schemas.openxmlformats.org/officeDocument/2006/relationships" r:id="rId24"/>
                </xdr:cNvPr>
                <xdr:cNvSpPr txBox="1"/>
              </xdr:nvSpPr>
              <xdr:spPr>
                <a:xfrm>
                  <a:off x="5288127"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4</a:t>
                  </a:r>
                  <a:endParaRPr lang="es-CO" sz="900" u="sng"/>
                </a:p>
              </xdr:txBody>
            </xdr:sp>
          </xdr:grpSp>
          <xdr:grpSp>
            <xdr:nvGrpSpPr>
              <xdr:cNvPr id="227" name="226 Grupo"/>
              <xdr:cNvGrpSpPr/>
            </xdr:nvGrpSpPr>
            <xdr:grpSpPr>
              <a:xfrm>
                <a:off x="5617830" y="2914650"/>
                <a:ext cx="901219" cy="296400"/>
                <a:chOff x="5008230" y="2914650"/>
                <a:chExt cx="901219" cy="296400"/>
              </a:xfrm>
            </xdr:grpSpPr>
            <xdr:sp macro="" textlink="">
              <xdr:nvSpPr>
                <xdr:cNvPr id="228" name="227 CuadroTexto">
                  <a:hlinkClick xmlns:r="http://schemas.openxmlformats.org/officeDocument/2006/relationships" r:id="rId25"/>
                </xdr:cNvPr>
                <xdr:cNvSpPr txBox="1"/>
              </xdr:nvSpPr>
              <xdr:spPr>
                <a:xfrm>
                  <a:off x="5008230" y="29146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2</a:t>
                  </a:r>
                  <a:endParaRPr lang="es-CO" sz="900" u="sng"/>
                </a:p>
              </xdr:txBody>
            </xdr:sp>
            <xdr:sp macro="" textlink="">
              <xdr:nvSpPr>
                <xdr:cNvPr id="229" name="228 CuadroTexto">
                  <a:hlinkClick xmlns:r="http://schemas.openxmlformats.org/officeDocument/2006/relationships" r:id="rId26"/>
                </xdr:cNvPr>
                <xdr:cNvSpPr txBox="1"/>
              </xdr:nvSpPr>
              <xdr:spPr>
                <a:xfrm>
                  <a:off x="5297449" y="3067050"/>
                  <a:ext cx="612000" cy="14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5</a:t>
                  </a:r>
                  <a:endParaRPr lang="es-CO" sz="900" u="sng"/>
                </a:p>
              </xdr:txBody>
            </xdr:sp>
          </xdr:grpSp>
        </xdr:grpSp>
        <xdr:sp macro="" textlink="">
          <xdr:nvSpPr>
            <xdr:cNvPr id="225" name="224 CuadroTexto"/>
            <xdr:cNvSpPr txBox="1"/>
          </xdr:nvSpPr>
          <xdr:spPr>
            <a:xfrm>
              <a:off x="10212946" y="3467100"/>
              <a:ext cx="541150" cy="21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sp macro="" textlink="">
        <xdr:nvSpPr>
          <xdr:cNvPr id="223" name="222 CuadroTexto">
            <a:hlinkClick xmlns:r="http://schemas.openxmlformats.org/officeDocument/2006/relationships" r:id="rId27"/>
          </xdr:cNvPr>
          <xdr:cNvSpPr txBox="1"/>
        </xdr:nvSpPr>
        <xdr:spPr>
          <a:xfrm>
            <a:off x="11260669" y="14710834"/>
            <a:ext cx="694213" cy="1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Indicador</a:t>
            </a:r>
            <a:r>
              <a:rPr lang="es-CO" sz="900" u="sng" baseline="0"/>
              <a:t> 3</a:t>
            </a:r>
            <a:endParaRPr lang="es-CO" sz="900" u="sng"/>
          </a:p>
        </xdr:txBody>
      </xdr:sp>
    </xdr:grpSp>
    <xdr:clientData/>
  </xdr:twoCellAnchor>
  <xdr:twoCellAnchor>
    <xdr:from>
      <xdr:col>5</xdr:col>
      <xdr:colOff>105830</xdr:colOff>
      <xdr:row>33</xdr:row>
      <xdr:rowOff>116413</xdr:rowOff>
    </xdr:from>
    <xdr:to>
      <xdr:col>7</xdr:col>
      <xdr:colOff>613830</xdr:colOff>
      <xdr:row>34</xdr:row>
      <xdr:rowOff>141913</xdr:rowOff>
    </xdr:to>
    <xdr:grpSp>
      <xdr:nvGrpSpPr>
        <xdr:cNvPr id="232" name="231 Grupo"/>
        <xdr:cNvGrpSpPr/>
      </xdr:nvGrpSpPr>
      <xdr:grpSpPr>
        <a:xfrm>
          <a:off x="3378966" y="8048140"/>
          <a:ext cx="2032000" cy="216000"/>
          <a:chOff x="10315575" y="3477683"/>
          <a:chExt cx="1791355" cy="216000"/>
        </a:xfrm>
      </xdr:grpSpPr>
      <xdr:sp macro="" textlink="">
        <xdr:nvSpPr>
          <xdr:cNvPr id="233" name="232 CuadroTexto">
            <a:hlinkClick xmlns:r="http://schemas.openxmlformats.org/officeDocument/2006/relationships" r:id="rId28"/>
          </xdr:cNvPr>
          <xdr:cNvSpPr txBox="1"/>
        </xdr:nvSpPr>
        <xdr:spPr>
          <a:xfrm>
            <a:off x="10860061" y="3503081"/>
            <a:ext cx="1246869" cy="13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es-CO" sz="900" u="sng"/>
              <a:t>Resultados  por  SubProceso</a:t>
            </a:r>
          </a:p>
        </xdr:txBody>
      </xdr:sp>
      <xdr:sp macro="" textlink="">
        <xdr:nvSpPr>
          <xdr:cNvPr id="234" name="233 CuadroTexto"/>
          <xdr:cNvSpPr txBox="1"/>
        </xdr:nvSpPr>
        <xdr:spPr>
          <a:xfrm>
            <a:off x="10315575" y="3477683"/>
            <a:ext cx="61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s-CO" sz="900"/>
              <a:t>Consultar:</a:t>
            </a:r>
          </a:p>
        </xdr:txBody>
      </xdr:sp>
    </xdr:grpSp>
    <xdr:clientData/>
  </xdr:twoCellAnchor>
  <xdr:twoCellAnchor>
    <xdr:from>
      <xdr:col>14</xdr:col>
      <xdr:colOff>0</xdr:colOff>
      <xdr:row>9</xdr:row>
      <xdr:rowOff>0</xdr:rowOff>
    </xdr:from>
    <xdr:to>
      <xdr:col>16</xdr:col>
      <xdr:colOff>1135833</xdr:colOff>
      <xdr:row>16</xdr:row>
      <xdr:rowOff>84670</xdr:rowOff>
    </xdr:to>
    <xdr:grpSp>
      <xdr:nvGrpSpPr>
        <xdr:cNvPr id="250" name="249 Grupo"/>
        <xdr:cNvGrpSpPr/>
      </xdr:nvGrpSpPr>
      <xdr:grpSpPr>
        <a:xfrm>
          <a:off x="10096500" y="3238500"/>
          <a:ext cx="3525742" cy="1470125"/>
          <a:chOff x="9905999" y="2190748"/>
          <a:chExt cx="3527666" cy="1449920"/>
        </a:xfrm>
      </xdr:grpSpPr>
      <xdr:grpSp>
        <xdr:nvGrpSpPr>
          <xdr:cNvPr id="251" name="250 Grupo"/>
          <xdr:cNvGrpSpPr/>
        </xdr:nvGrpSpPr>
        <xdr:grpSpPr>
          <a:xfrm>
            <a:off x="9948333" y="2190748"/>
            <a:ext cx="3474750" cy="412751"/>
            <a:chOff x="8286750" y="4519082"/>
            <a:chExt cx="3474750" cy="412751"/>
          </a:xfrm>
        </xdr:grpSpPr>
        <xdr:grpSp>
          <xdr:nvGrpSpPr>
            <xdr:cNvPr id="259" name="258 Grupo"/>
            <xdr:cNvGrpSpPr/>
          </xdr:nvGrpSpPr>
          <xdr:grpSpPr>
            <a:xfrm>
              <a:off x="8286750" y="4519082"/>
              <a:ext cx="3472629" cy="412751"/>
              <a:chOff x="8286750" y="4519082"/>
              <a:chExt cx="3472629" cy="412751"/>
            </a:xfrm>
          </xdr:grpSpPr>
          <xdr:sp macro="" textlink="">
            <xdr:nvSpPr>
              <xdr:cNvPr id="262" name="261 CuadroTexto"/>
              <xdr:cNvSpPr txBox="1"/>
            </xdr:nvSpPr>
            <xdr:spPr>
              <a:xfrm>
                <a:off x="8286750" y="4519083"/>
                <a:ext cx="61383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PROMEDIO</a:t>
                </a:r>
              </a:p>
            </xdr:txBody>
          </xdr:sp>
          <xdr:sp macro="" textlink="">
            <xdr:nvSpPr>
              <xdr:cNvPr id="263" name="262 CuadroTexto"/>
              <xdr:cNvSpPr txBox="1"/>
            </xdr:nvSpPr>
            <xdr:spPr>
              <a:xfrm>
                <a:off x="8911146" y="4519082"/>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INDICADORES POR PROCESO</a:t>
                </a:r>
                <a:endParaRPr lang="es-CO" sz="1050">
                  <a:latin typeface="Blue Highway D Type" panose="00000400000000000000" pitchFamily="2" charset="0"/>
                </a:endParaRPr>
              </a:p>
            </xdr:txBody>
          </xdr:sp>
          <xdr:sp macro="" textlink="">
            <xdr:nvSpPr>
              <xdr:cNvPr id="264" name="263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PROCESOS</a:t>
                </a:r>
              </a:p>
            </xdr:txBody>
          </xdr:sp>
        </xdr:grpSp>
        <xdr:sp macro="" textlink="">
          <xdr:nvSpPr>
            <xdr:cNvPr id="260" name="259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61" name="260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252" name="251 Grupo"/>
          <xdr:cNvGrpSpPr/>
        </xdr:nvGrpSpPr>
        <xdr:grpSpPr>
          <a:xfrm>
            <a:off x="9905999" y="3058589"/>
            <a:ext cx="3527666" cy="582079"/>
            <a:chOff x="8233834" y="4349754"/>
            <a:chExt cx="3527666" cy="582079"/>
          </a:xfrm>
        </xdr:grpSpPr>
        <xdr:grpSp>
          <xdr:nvGrpSpPr>
            <xdr:cNvPr id="253" name="252 Grupo"/>
            <xdr:cNvGrpSpPr/>
          </xdr:nvGrpSpPr>
          <xdr:grpSpPr>
            <a:xfrm>
              <a:off x="8233834" y="4349754"/>
              <a:ext cx="3525545" cy="582079"/>
              <a:chOff x="8233834" y="4349754"/>
              <a:chExt cx="3525545" cy="582079"/>
            </a:xfrm>
          </xdr:grpSpPr>
          <xdr:sp macro="" textlink="">
            <xdr:nvSpPr>
              <xdr:cNvPr id="256" name="255 CuadroTexto"/>
              <xdr:cNvSpPr txBox="1"/>
            </xdr:nvSpPr>
            <xdr:spPr>
              <a:xfrm>
                <a:off x="8233834" y="4519083"/>
                <a:ext cx="720000"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INDICADOR POR PROCESO</a:t>
                </a:r>
              </a:p>
            </xdr:txBody>
          </xdr:sp>
          <xdr:sp macro="" textlink="">
            <xdr:nvSpPr>
              <xdr:cNvPr id="257" name="256 CuadroTexto"/>
              <xdr:cNvSpPr txBox="1"/>
            </xdr:nvSpPr>
            <xdr:spPr>
              <a:xfrm>
                <a:off x="8911146" y="4349754"/>
                <a:ext cx="2844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SUMATORIA DE</a:t>
                </a:r>
                <a:r>
                  <a:rPr lang="es-CO" sz="1050" baseline="0">
                    <a:latin typeface="Blue Highway D Type" panose="00000400000000000000" pitchFamily="2" charset="0"/>
                  </a:rPr>
                  <a:t> RESULTADOS DE LAS HOJAS DE VIDA DE INDICADORES</a:t>
                </a:r>
                <a:endParaRPr lang="es-CO" sz="1050">
                  <a:latin typeface="Blue Highway D Type" panose="00000400000000000000" pitchFamily="2" charset="0"/>
                </a:endParaRPr>
              </a:p>
            </xdr:txBody>
          </xdr:sp>
          <xdr:sp macro="" textlink="">
            <xdr:nvSpPr>
              <xdr:cNvPr id="258" name="257 CuadroTexto"/>
              <xdr:cNvSpPr txBox="1"/>
            </xdr:nvSpPr>
            <xdr:spPr>
              <a:xfrm>
                <a:off x="8915379" y="4745565"/>
                <a:ext cx="2844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050">
                    <a:latin typeface="Blue Highway D Type" panose="00000400000000000000" pitchFamily="2" charset="0"/>
                  </a:rPr>
                  <a:t>NÚMERO DE HOJAS DE VIDA DE</a:t>
                </a:r>
                <a:r>
                  <a:rPr lang="es-CO" sz="1050" baseline="0">
                    <a:latin typeface="Blue Highway D Type" panose="00000400000000000000" pitchFamily="2" charset="0"/>
                  </a:rPr>
                  <a:t> INDICADORES</a:t>
                </a:r>
                <a:endParaRPr lang="es-CO" sz="1050">
                  <a:latin typeface="Blue Highway D Type" panose="00000400000000000000" pitchFamily="2" charset="0"/>
                </a:endParaRPr>
              </a:p>
            </xdr:txBody>
          </xdr:sp>
        </xdr:grpSp>
        <xdr:sp macro="" textlink="">
          <xdr:nvSpPr>
            <xdr:cNvPr id="254" name="253 CuadroTexto"/>
            <xdr:cNvSpPr txBox="1"/>
          </xdr:nvSpPr>
          <xdr:spPr>
            <a:xfrm>
              <a:off x="8847665" y="4624916"/>
              <a:ext cx="486834" cy="17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CO" sz="1100"/>
                <a:t>=</a:t>
              </a:r>
            </a:p>
          </xdr:txBody>
        </xdr:sp>
        <xdr:cxnSp macro="">
          <xdr:nvCxnSpPr>
            <xdr:cNvPr id="255" name="254 Conector recto"/>
            <xdr:cNvCxnSpPr/>
          </xdr:nvCxnSpPr>
          <xdr:spPr>
            <a:xfrm>
              <a:off x="8953500" y="4720167"/>
              <a:ext cx="280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50799</xdr:colOff>
      <xdr:row>7</xdr:row>
      <xdr:rowOff>31749</xdr:rowOff>
    </xdr:from>
    <xdr:to>
      <xdr:col>1</xdr:col>
      <xdr:colOff>759881</xdr:colOff>
      <xdr:row>9</xdr:row>
      <xdr:rowOff>52915</xdr:rowOff>
    </xdr:to>
    <xdr:sp macro="" textlink="">
      <xdr:nvSpPr>
        <xdr:cNvPr id="265" name="264 CuadroTexto"/>
        <xdr:cNvSpPr txBox="1"/>
      </xdr:nvSpPr>
      <xdr:spPr>
        <a:xfrm>
          <a:off x="273049" y="2878666"/>
          <a:ext cx="709082" cy="402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Blue Highway D Type" panose="00000400000000000000" pitchFamily="2" charset="0"/>
            </a:rPr>
            <a:t>INDICADOr</a:t>
          </a:r>
        </a:p>
        <a:p>
          <a:pPr algn="ctr"/>
          <a:r>
            <a:rPr lang="es-CO" sz="1000">
              <a:solidFill>
                <a:sysClr val="windowText" lastClr="000000"/>
              </a:solidFill>
              <a:latin typeface="Blue Highway D Type" panose="00000400000000000000" pitchFamily="2" charset="0"/>
            </a:rPr>
            <a:t>promedio</a:t>
          </a:r>
        </a:p>
      </xdr:txBody>
    </xdr:sp>
    <xdr:clientData/>
  </xdr:twoCellAnchor>
  <xdr:twoCellAnchor>
    <xdr:from>
      <xdr:col>8</xdr:col>
      <xdr:colOff>21166</xdr:colOff>
      <xdr:row>4</xdr:row>
      <xdr:rowOff>21166</xdr:rowOff>
    </xdr:from>
    <xdr:to>
      <xdr:col>8</xdr:col>
      <xdr:colOff>751415</xdr:colOff>
      <xdr:row>6</xdr:row>
      <xdr:rowOff>42332</xdr:rowOff>
    </xdr:to>
    <xdr:sp macro="" textlink="">
      <xdr:nvSpPr>
        <xdr:cNvPr id="266" name="265 CuadroTexto"/>
        <xdr:cNvSpPr txBox="1"/>
      </xdr:nvSpPr>
      <xdr:spPr>
        <a:xfrm>
          <a:off x="5577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4</xdr:row>
      <xdr:rowOff>21166</xdr:rowOff>
    </xdr:from>
    <xdr:to>
      <xdr:col>11</xdr:col>
      <xdr:colOff>751415</xdr:colOff>
      <xdr:row>6</xdr:row>
      <xdr:rowOff>42332</xdr:rowOff>
    </xdr:to>
    <xdr:sp macro="" textlink="">
      <xdr:nvSpPr>
        <xdr:cNvPr id="267" name="266 CuadroTexto"/>
        <xdr:cNvSpPr txBox="1"/>
      </xdr:nvSpPr>
      <xdr:spPr>
        <a:xfrm>
          <a:off x="7863416" y="229658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15</xdr:row>
      <xdr:rowOff>21166</xdr:rowOff>
    </xdr:from>
    <xdr:to>
      <xdr:col>8</xdr:col>
      <xdr:colOff>751415</xdr:colOff>
      <xdr:row>17</xdr:row>
      <xdr:rowOff>42332</xdr:rowOff>
    </xdr:to>
    <xdr:sp macro="" textlink="">
      <xdr:nvSpPr>
        <xdr:cNvPr id="268" name="267 CuadroTexto"/>
        <xdr:cNvSpPr txBox="1"/>
      </xdr:nvSpPr>
      <xdr:spPr>
        <a:xfrm>
          <a:off x="5577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15</xdr:row>
      <xdr:rowOff>21166</xdr:rowOff>
    </xdr:from>
    <xdr:to>
      <xdr:col>11</xdr:col>
      <xdr:colOff>751415</xdr:colOff>
      <xdr:row>17</xdr:row>
      <xdr:rowOff>42332</xdr:rowOff>
    </xdr:to>
    <xdr:sp macro="" textlink="">
      <xdr:nvSpPr>
        <xdr:cNvPr id="269" name="268 CuadroTexto"/>
        <xdr:cNvSpPr txBox="1"/>
      </xdr:nvSpPr>
      <xdr:spPr>
        <a:xfrm>
          <a:off x="7863416" y="4423833"/>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5</xdr:col>
      <xdr:colOff>21166</xdr:colOff>
      <xdr:row>26</xdr:row>
      <xdr:rowOff>21166</xdr:rowOff>
    </xdr:from>
    <xdr:to>
      <xdr:col>5</xdr:col>
      <xdr:colOff>751415</xdr:colOff>
      <xdr:row>28</xdr:row>
      <xdr:rowOff>42332</xdr:rowOff>
    </xdr:to>
    <xdr:sp macro="" textlink="">
      <xdr:nvSpPr>
        <xdr:cNvPr id="270" name="269 CuadroTexto"/>
        <xdr:cNvSpPr txBox="1"/>
      </xdr:nvSpPr>
      <xdr:spPr>
        <a:xfrm>
          <a:off x="3291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8</xdr:col>
      <xdr:colOff>21166</xdr:colOff>
      <xdr:row>26</xdr:row>
      <xdr:rowOff>21166</xdr:rowOff>
    </xdr:from>
    <xdr:to>
      <xdr:col>8</xdr:col>
      <xdr:colOff>751415</xdr:colOff>
      <xdr:row>28</xdr:row>
      <xdr:rowOff>42332</xdr:rowOff>
    </xdr:to>
    <xdr:sp macro="" textlink="">
      <xdr:nvSpPr>
        <xdr:cNvPr id="271" name="270 CuadroTexto"/>
        <xdr:cNvSpPr txBox="1"/>
      </xdr:nvSpPr>
      <xdr:spPr>
        <a:xfrm>
          <a:off x="5577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11</xdr:col>
      <xdr:colOff>21166</xdr:colOff>
      <xdr:row>26</xdr:row>
      <xdr:rowOff>21166</xdr:rowOff>
    </xdr:from>
    <xdr:to>
      <xdr:col>11</xdr:col>
      <xdr:colOff>751415</xdr:colOff>
      <xdr:row>28</xdr:row>
      <xdr:rowOff>42332</xdr:rowOff>
    </xdr:to>
    <xdr:sp macro="" textlink="">
      <xdr:nvSpPr>
        <xdr:cNvPr id="272" name="271 CuadroTexto"/>
        <xdr:cNvSpPr txBox="1"/>
      </xdr:nvSpPr>
      <xdr:spPr>
        <a:xfrm>
          <a:off x="7863416" y="6561666"/>
          <a:ext cx="730249"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a:latin typeface="Blue Highway D Type" panose="00000400000000000000" pitchFamily="2" charset="0"/>
            </a:rPr>
            <a:t>INDICADOr</a:t>
          </a:r>
        </a:p>
        <a:p>
          <a:pPr algn="ctr"/>
          <a:r>
            <a:rPr lang="es-CO" sz="900">
              <a:latin typeface="Blue Highway D Type" panose="00000400000000000000" pitchFamily="2" charset="0"/>
            </a:rPr>
            <a:t>de</a:t>
          </a:r>
          <a:r>
            <a:rPr lang="es-CO" sz="900" baseline="0">
              <a:latin typeface="Blue Highway D Type" panose="00000400000000000000" pitchFamily="2" charset="0"/>
            </a:rPr>
            <a:t> </a:t>
          </a:r>
          <a:r>
            <a:rPr lang="es-CO" sz="900">
              <a:latin typeface="Blue Highway D Type" panose="00000400000000000000" pitchFamily="2" charset="0"/>
            </a:rPr>
            <a:t>proceso</a:t>
          </a:r>
        </a:p>
      </xdr:txBody>
    </xdr:sp>
    <xdr:clientData/>
  </xdr:twoCellAnchor>
  <xdr:twoCellAnchor>
    <xdr:from>
      <xdr:col>1</xdr:col>
      <xdr:colOff>19050</xdr:colOff>
      <xdr:row>13</xdr:row>
      <xdr:rowOff>127000</xdr:rowOff>
    </xdr:from>
    <xdr:to>
      <xdr:col>5</xdr:col>
      <xdr:colOff>743850</xdr:colOff>
      <xdr:row>17</xdr:row>
      <xdr:rowOff>188690</xdr:rowOff>
    </xdr:to>
    <xdr:grpSp>
      <xdr:nvGrpSpPr>
        <xdr:cNvPr id="235" name="234 Grupo"/>
        <xdr:cNvGrpSpPr/>
      </xdr:nvGrpSpPr>
      <xdr:grpSpPr>
        <a:xfrm>
          <a:off x="244186" y="4179455"/>
          <a:ext cx="3772800" cy="823690"/>
          <a:chOff x="4794250" y="6762750"/>
          <a:chExt cx="3798000" cy="823690"/>
        </a:xfrm>
      </xdr:grpSpPr>
      <xdr:sp macro="" textlink="">
        <xdr:nvSpPr>
          <xdr:cNvPr id="236" name="235 CuadroTexto"/>
          <xdr:cNvSpPr txBox="1"/>
        </xdr:nvSpPr>
        <xdr:spPr>
          <a:xfrm>
            <a:off x="4794250" y="6762750"/>
            <a:ext cx="3798000" cy="8236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sp macro="" textlink="">
        <xdr:nvSpPr>
          <xdr:cNvPr id="237" name="236 CuadroTexto"/>
          <xdr:cNvSpPr txBox="1"/>
        </xdr:nvSpPr>
        <xdr:spPr>
          <a:xfrm>
            <a:off x="5213351" y="6772309"/>
            <a:ext cx="1133475" cy="75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latin typeface="Blue Highway D Type" panose="00000400000000000000" pitchFamily="2" charset="0"/>
              </a:rPr>
              <a:t>Rangos Porcentuales</a:t>
            </a:r>
          </a:p>
        </xdr:txBody>
      </xdr:sp>
      <xdr:sp macro="" textlink="">
        <xdr:nvSpPr>
          <xdr:cNvPr id="238" name="237 CuadroTexto"/>
          <xdr:cNvSpPr txBox="1"/>
        </xdr:nvSpPr>
        <xdr:spPr>
          <a:xfrm>
            <a:off x="7261226" y="6772310"/>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0%   a </a:t>
            </a:r>
            <a:r>
              <a:rPr lang="es-CO" sz="1200" baseline="0">
                <a:solidFill>
                  <a:sysClr val="windowText" lastClr="000000"/>
                </a:solidFill>
                <a:latin typeface="Blue Highway D Type" panose="00000400000000000000" pitchFamily="2" charset="0"/>
              </a:rPr>
              <a:t> 74,9%</a:t>
            </a:r>
            <a:endParaRPr lang="es-CO" sz="1200">
              <a:solidFill>
                <a:sysClr val="windowText" lastClr="000000"/>
              </a:solidFill>
              <a:latin typeface="Blue Highway D Type" panose="00000400000000000000" pitchFamily="2" charset="0"/>
            </a:endParaRPr>
          </a:p>
        </xdr:txBody>
      </xdr:sp>
      <xdr:sp macro="" textlink="">
        <xdr:nvSpPr>
          <xdr:cNvPr id="239" name="238 CuadroTexto"/>
          <xdr:cNvSpPr txBox="1"/>
        </xdr:nvSpPr>
        <xdr:spPr>
          <a:xfrm>
            <a:off x="7261226" y="7023769"/>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solidFill>
                  <a:sysClr val="windowText" lastClr="000000"/>
                </a:solidFill>
                <a:latin typeface="Blue Highway D Type" panose="00000400000000000000" pitchFamily="2" charset="0"/>
              </a:rPr>
              <a:t>75%  a</a:t>
            </a:r>
            <a:r>
              <a:rPr lang="es-CO" sz="1200" baseline="0">
                <a:solidFill>
                  <a:sysClr val="windowText" lastClr="000000"/>
                </a:solidFill>
                <a:latin typeface="Blue Highway D Type" panose="00000400000000000000" pitchFamily="2" charset="0"/>
              </a:rPr>
              <a:t>  94,9%</a:t>
            </a:r>
            <a:endParaRPr lang="es-CO" sz="1200">
              <a:solidFill>
                <a:sysClr val="windowText" lastClr="000000"/>
              </a:solidFill>
              <a:latin typeface="Blue Highway D Type" panose="00000400000000000000" pitchFamily="2" charset="0"/>
            </a:endParaRPr>
          </a:p>
        </xdr:txBody>
      </xdr:sp>
      <xdr:sp macro="" textlink="">
        <xdr:nvSpPr>
          <xdr:cNvPr id="240" name="239 CuadroTexto"/>
          <xdr:cNvSpPr txBox="1"/>
        </xdr:nvSpPr>
        <xdr:spPr>
          <a:xfrm>
            <a:off x="7261226" y="7275228"/>
            <a:ext cx="943152" cy="25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200">
                <a:latin typeface="Blue Highway D Type" panose="00000400000000000000" pitchFamily="2" charset="0"/>
              </a:rPr>
              <a:t>95%  a</a:t>
            </a:r>
            <a:r>
              <a:rPr lang="es-CO" sz="1200" baseline="0">
                <a:latin typeface="Blue Highway D Type" panose="00000400000000000000" pitchFamily="2" charset="0"/>
              </a:rPr>
              <a:t>  100%</a:t>
            </a:r>
            <a:endParaRPr lang="es-CO" sz="1200">
              <a:latin typeface="Blue Highway D Type" panose="00000400000000000000" pitchFamily="2" charset="0"/>
            </a:endParaRPr>
          </a:p>
        </xdr:txBody>
      </xdr:sp>
      <xdr:sp macro="" textlink="">
        <xdr:nvSpPr>
          <xdr:cNvPr id="241" name="240 CuadroTexto"/>
          <xdr:cNvSpPr txBox="1"/>
        </xdr:nvSpPr>
        <xdr:spPr>
          <a:xfrm>
            <a:off x="6346826" y="6887031"/>
            <a:ext cx="720000" cy="72266"/>
          </a:xfrm>
          <a:prstGeom prst="rect">
            <a:avLst/>
          </a:prstGeom>
          <a:solidFill>
            <a:srgbClr val="FF00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2" name="241 CuadroTexto"/>
          <xdr:cNvSpPr txBox="1"/>
        </xdr:nvSpPr>
        <xdr:spPr>
          <a:xfrm>
            <a:off x="6337301" y="7128930"/>
            <a:ext cx="720000" cy="72266"/>
          </a:xfrm>
          <a:prstGeom prst="rect">
            <a:avLst/>
          </a:prstGeom>
          <a:solidFill>
            <a:srgbClr val="FFFF0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solidFill>
                <a:sysClr val="windowText" lastClr="000000"/>
              </a:solidFill>
              <a:latin typeface="Blue Highway D Type" panose="00000400000000000000" pitchFamily="2" charset="0"/>
            </a:endParaRPr>
          </a:p>
        </xdr:txBody>
      </xdr:sp>
      <xdr:sp macro="" textlink="">
        <xdr:nvSpPr>
          <xdr:cNvPr id="243" name="242 CuadroTexto"/>
          <xdr:cNvSpPr txBox="1"/>
        </xdr:nvSpPr>
        <xdr:spPr>
          <a:xfrm>
            <a:off x="6346826" y="7370829"/>
            <a:ext cx="720000" cy="72266"/>
          </a:xfrm>
          <a:prstGeom prst="rect">
            <a:avLst/>
          </a:prstGeom>
          <a:solidFill>
            <a:srgbClr val="00B050"/>
          </a:solidFill>
          <a:ln w="9525" cmpd="sng">
            <a:noFill/>
          </a:ln>
          <a:scene3d>
            <a:camera prst="orthographicFront"/>
            <a:lightRig rig="sof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s-CO" sz="900">
              <a:latin typeface="Blue Highway D Type" panose="00000400000000000000" pitchFamily="2" charset="0"/>
            </a:endParaRPr>
          </a:p>
        </xdr:txBody>
      </xdr:sp>
    </xdr:grpSp>
    <xdr:clientData/>
  </xdr:twoCellAnchor>
  <xdr:twoCellAnchor>
    <xdr:from>
      <xdr:col>8</xdr:col>
      <xdr:colOff>391580</xdr:colOff>
      <xdr:row>5</xdr:row>
      <xdr:rowOff>31749</xdr:rowOff>
    </xdr:from>
    <xdr:to>
      <xdr:col>10</xdr:col>
      <xdr:colOff>574671</xdr:colOff>
      <xdr:row>7</xdr:row>
      <xdr:rowOff>156632</xdr:rowOff>
    </xdr:to>
    <xdr:grpSp>
      <xdr:nvGrpSpPr>
        <xdr:cNvPr id="244" name="243 Grupo"/>
        <xdr:cNvGrpSpPr/>
      </xdr:nvGrpSpPr>
      <xdr:grpSpPr>
        <a:xfrm>
          <a:off x="5950716" y="2508249"/>
          <a:ext cx="1707091" cy="505883"/>
          <a:chOff x="10128250" y="4804833"/>
          <a:chExt cx="1707091" cy="505883"/>
        </a:xfrm>
      </xdr:grpSpPr>
      <xdr:sp macro="" textlink="">
        <xdr:nvSpPr>
          <xdr:cNvPr id="245"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46" name="245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47" name="246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48"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380999</xdr:colOff>
      <xdr:row>5</xdr:row>
      <xdr:rowOff>21167</xdr:rowOff>
    </xdr:from>
    <xdr:to>
      <xdr:col>13</xdr:col>
      <xdr:colOff>564090</xdr:colOff>
      <xdr:row>7</xdr:row>
      <xdr:rowOff>146050</xdr:rowOff>
    </xdr:to>
    <xdr:grpSp>
      <xdr:nvGrpSpPr>
        <xdr:cNvPr id="249" name="248 Grupo"/>
        <xdr:cNvGrpSpPr/>
      </xdr:nvGrpSpPr>
      <xdr:grpSpPr>
        <a:xfrm>
          <a:off x="8191499" y="2497667"/>
          <a:ext cx="1707091" cy="505883"/>
          <a:chOff x="10128250" y="4804833"/>
          <a:chExt cx="1707091" cy="505883"/>
        </a:xfrm>
      </xdr:grpSpPr>
      <xdr:sp macro="" textlink="">
        <xdr:nvSpPr>
          <xdr:cNvPr id="27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4" name="27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75" name="27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7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16</xdr:row>
      <xdr:rowOff>42334</xdr:rowOff>
    </xdr:from>
    <xdr:to>
      <xdr:col>10</xdr:col>
      <xdr:colOff>564089</xdr:colOff>
      <xdr:row>18</xdr:row>
      <xdr:rowOff>156634</xdr:rowOff>
    </xdr:to>
    <xdr:grpSp>
      <xdr:nvGrpSpPr>
        <xdr:cNvPr id="277" name="276 Grupo"/>
        <xdr:cNvGrpSpPr/>
      </xdr:nvGrpSpPr>
      <xdr:grpSpPr>
        <a:xfrm>
          <a:off x="5940134" y="4666289"/>
          <a:ext cx="1707091" cy="512618"/>
          <a:chOff x="10128250" y="4804833"/>
          <a:chExt cx="1707091" cy="505883"/>
        </a:xfrm>
      </xdr:grpSpPr>
      <xdr:sp macro="" textlink="">
        <xdr:nvSpPr>
          <xdr:cNvPr id="27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79" name="27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0" name="27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380998</xdr:colOff>
      <xdr:row>16</xdr:row>
      <xdr:rowOff>42334</xdr:rowOff>
    </xdr:from>
    <xdr:to>
      <xdr:col>13</xdr:col>
      <xdr:colOff>564089</xdr:colOff>
      <xdr:row>18</xdr:row>
      <xdr:rowOff>156634</xdr:rowOff>
    </xdr:to>
    <xdr:grpSp>
      <xdr:nvGrpSpPr>
        <xdr:cNvPr id="282" name="281 Grupo"/>
        <xdr:cNvGrpSpPr/>
      </xdr:nvGrpSpPr>
      <xdr:grpSpPr>
        <a:xfrm>
          <a:off x="8191498" y="4666289"/>
          <a:ext cx="1707091" cy="512618"/>
          <a:chOff x="10128250" y="4804833"/>
          <a:chExt cx="1707091" cy="505883"/>
        </a:xfrm>
      </xdr:grpSpPr>
      <xdr:sp macro="" textlink="">
        <xdr:nvSpPr>
          <xdr:cNvPr id="28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4" name="28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85" name="28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8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5</xdr:col>
      <xdr:colOff>380998</xdr:colOff>
      <xdr:row>27</xdr:row>
      <xdr:rowOff>31750</xdr:rowOff>
    </xdr:from>
    <xdr:to>
      <xdr:col>7</xdr:col>
      <xdr:colOff>564089</xdr:colOff>
      <xdr:row>29</xdr:row>
      <xdr:rowOff>156633</xdr:rowOff>
    </xdr:to>
    <xdr:grpSp>
      <xdr:nvGrpSpPr>
        <xdr:cNvPr id="287" name="286 Grupo"/>
        <xdr:cNvGrpSpPr/>
      </xdr:nvGrpSpPr>
      <xdr:grpSpPr>
        <a:xfrm>
          <a:off x="3654134" y="6803159"/>
          <a:ext cx="1707091" cy="505883"/>
          <a:chOff x="10128250" y="4804833"/>
          <a:chExt cx="1707091" cy="505883"/>
        </a:xfrm>
      </xdr:grpSpPr>
      <xdr:sp macro="" textlink="">
        <xdr:nvSpPr>
          <xdr:cNvPr id="28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89" name="28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0" name="28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8</xdr:col>
      <xdr:colOff>380998</xdr:colOff>
      <xdr:row>27</xdr:row>
      <xdr:rowOff>31750</xdr:rowOff>
    </xdr:from>
    <xdr:to>
      <xdr:col>10</xdr:col>
      <xdr:colOff>564089</xdr:colOff>
      <xdr:row>29</xdr:row>
      <xdr:rowOff>156633</xdr:rowOff>
    </xdr:to>
    <xdr:grpSp>
      <xdr:nvGrpSpPr>
        <xdr:cNvPr id="292" name="291 Grupo"/>
        <xdr:cNvGrpSpPr/>
      </xdr:nvGrpSpPr>
      <xdr:grpSpPr>
        <a:xfrm>
          <a:off x="5940134" y="6803159"/>
          <a:ext cx="1707091" cy="505883"/>
          <a:chOff x="10128250" y="4804833"/>
          <a:chExt cx="1707091" cy="505883"/>
        </a:xfrm>
      </xdr:grpSpPr>
      <xdr:sp macro="" textlink="">
        <xdr:nvSpPr>
          <xdr:cNvPr id="293"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4" name="293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295" name="294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296"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twoCellAnchor>
    <xdr:from>
      <xdr:col>11</xdr:col>
      <xdr:colOff>391582</xdr:colOff>
      <xdr:row>27</xdr:row>
      <xdr:rowOff>31750</xdr:rowOff>
    </xdr:from>
    <xdr:to>
      <xdr:col>13</xdr:col>
      <xdr:colOff>574673</xdr:colOff>
      <xdr:row>29</xdr:row>
      <xdr:rowOff>156633</xdr:rowOff>
    </xdr:to>
    <xdr:grpSp>
      <xdr:nvGrpSpPr>
        <xdr:cNvPr id="297" name="296 Grupo"/>
        <xdr:cNvGrpSpPr/>
      </xdr:nvGrpSpPr>
      <xdr:grpSpPr>
        <a:xfrm>
          <a:off x="8202082" y="6803159"/>
          <a:ext cx="1707091" cy="505883"/>
          <a:chOff x="10128250" y="4804833"/>
          <a:chExt cx="1707091" cy="505883"/>
        </a:xfrm>
      </xdr:grpSpPr>
      <xdr:sp macro="" textlink="">
        <xdr:nvSpPr>
          <xdr:cNvPr id="298" name="17 Rectángulo"/>
          <xdr:cNvSpPr/>
        </xdr:nvSpPr>
        <xdr:spPr>
          <a:xfrm>
            <a:off x="11252200" y="5205941"/>
            <a:ext cx="581025" cy="10477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100 %</a:t>
            </a:r>
          </a:p>
        </xdr:txBody>
      </xdr:sp>
      <xdr:sp macro="" textlink="">
        <xdr:nvSpPr>
          <xdr:cNvPr id="299" name="298 Rectángulo"/>
          <xdr:cNvSpPr/>
        </xdr:nvSpPr>
        <xdr:spPr>
          <a:xfrm>
            <a:off x="11168591" y="4804833"/>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75 %</a:t>
            </a:r>
          </a:p>
        </xdr:txBody>
      </xdr:sp>
      <xdr:sp macro="" textlink="">
        <xdr:nvSpPr>
          <xdr:cNvPr id="300" name="299 Rectángulo"/>
          <xdr:cNvSpPr/>
        </xdr:nvSpPr>
        <xdr:spPr>
          <a:xfrm>
            <a:off x="11330516" y="5049306"/>
            <a:ext cx="504825" cy="1524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900">
                <a:solidFill>
                  <a:sysClr val="windowText" lastClr="000000"/>
                </a:solidFill>
              </a:rPr>
              <a:t>95 %</a:t>
            </a:r>
          </a:p>
        </xdr:txBody>
      </xdr:sp>
      <xdr:sp macro="" textlink="">
        <xdr:nvSpPr>
          <xdr:cNvPr id="301" name="17 Rectángulo"/>
          <xdr:cNvSpPr/>
        </xdr:nvSpPr>
        <xdr:spPr>
          <a:xfrm>
            <a:off x="10128250" y="5184775"/>
            <a:ext cx="390525" cy="1143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CO" sz="900">
                <a:solidFill>
                  <a:sysClr val="windowText" lastClr="000000"/>
                </a:solidFill>
              </a:rPr>
              <a:t>0%</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BAD/Desktop/indicadores%202do%20trimestre%20reporte/Direccionamiento%20y%20planeacion/OAP/Seguimiento%20a%20la%20gesti&#243;n%20del%20Plan%20de%20Acci&#243;n%20-JUNI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o Trimestre"/>
      <sheetName val="Hoja1"/>
    </sheetNames>
    <sheetDataSet>
      <sheetData sheetId="0"/>
      <sheetData sheetId="1">
        <row r="87">
          <cell r="D87" t="str">
            <v>DOS</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WILBAD/Desktop/CONSOLIDADO%202TRIM.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WILBAD/Desktop/CONSOLIDADO%202TRIM.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LLIAM BADILLO DE  LA HOZ" refreshedDate="42249.683628009261" createdVersion="5" refreshedVersion="5" minRefreshableVersion="3" recordCount="97">
  <cacheSource type="worksheet">
    <worksheetSource ref="A2:I99" sheet="BD" r:id="rId2"/>
  </cacheSource>
  <cacheFields count="9">
    <cacheField name="Nombre del indicador" numFmtId="0">
      <sharedItems/>
    </cacheField>
    <cacheField name="Objetivo asociado" numFmtId="0">
      <sharedItems containsBlank="1" count="5">
        <s v="Propiciar una Justicia eficaz y eficiente en el marco de una atención integral"/>
        <s v="Diseñar y coordinar las políticas e iniciativas del Estado colombiano para prevenir y controlar la problemáticas de las drogas y actividades relacionadas"/>
        <s v="Gerencia efectiva y desarrollo institucional"/>
        <s v="Diseñar, coordinar e implementar políticas, planes, programas y proyectos para la prevención, persecución del delito y resocialización del delincuente"/>
        <m u="1"/>
      </sharedItems>
    </cacheField>
    <cacheField name="Proceso" numFmtId="0">
      <sharedItems/>
    </cacheField>
    <cacheField name="Subproceso" numFmtId="0">
      <sharedItems containsBlank="1"/>
    </cacheField>
    <cacheField name="Responsable Indicador" numFmtId="0">
      <sharedItems containsBlank="1"/>
    </cacheField>
    <cacheField name="Dependencia" numFmtId="0">
      <sharedItems/>
    </cacheField>
    <cacheField name="Tipo de proceso" numFmtId="0">
      <sharedItems containsBlank="1" count="5">
        <s v="Procesos Misionales"/>
        <s v="Procesos Estrategicos"/>
        <s v="Procesos de Apoyo"/>
        <s v="Procesos de Evaluacion"/>
        <m u="1"/>
      </sharedItems>
    </cacheField>
    <cacheField name="%" numFmtId="0">
      <sharedItems containsString="0" containsBlank="1" containsNumber="1" minValue="0.25" maxValue="1"/>
    </cacheField>
    <cacheField name="OBS" numFmtId="0">
      <sharedItems containsBlank="1" containsMixedTypes="1" containsNumber="1" minValue="0.95199999999999996" maxValue="0.95199999999999996"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LLIAM BADILLO DE  LA HOZ" refreshedDate="42257.7450193287" createdVersion="5" refreshedVersion="5" minRefreshableVersion="3" recordCount="100">
  <cacheSource type="worksheet">
    <worksheetSource ref="A2:I102" sheet="BD" r:id="rId2"/>
  </cacheSource>
  <cacheFields count="9">
    <cacheField name="Nombre del indicador" numFmtId="0">
      <sharedItems containsBlank="1"/>
    </cacheField>
    <cacheField name="Objetivo asociado" numFmtId="0">
      <sharedItems containsBlank="1" count="5">
        <s v="Propiciar una Justicia eficaz y eficiente en el marco de una atención integral"/>
        <s v="Diseñar y coordinar las políticas e iniciativas del Estado colombiano para prevenir y controlar la problemáticas de las drogas y actividades relacionadas"/>
        <s v="Gerencia efectiva y desarrollo institucional"/>
        <s v="Diseñar, coordinar e implementar políticas, planes, programas y proyectos para la prevención, persecución del delito y resocialización del delincuente"/>
        <m/>
      </sharedItems>
    </cacheField>
    <cacheField name="Proceso" numFmtId="0">
      <sharedItems containsBlank="1" count="16">
        <s v="APLICACIÓN DE POLÍTICAS Y O NORMAS"/>
        <s v="DIRECCIONAMIENTO Y PLANEACIÓN INSTITUCIONAL"/>
        <s v="DISEÑO DE NORMAS"/>
        <s v="FORMULACIÓN Y ADOPCIÓN DE POLÍTICAS"/>
        <s v="GESTIÓN ADMINISTRATIVA"/>
        <s v="GESTIÓN CONTRACTUAL"/>
        <s v="GESTIÓN DE LA INFORMACIÓN"/>
        <s v="GESTIÓN DE RECURSOS INFORMATICOS"/>
        <s v="GESTIÓN DEL TALENTO HUMANO"/>
        <s v="GESTIÓN DOCUMENTAL"/>
        <s v="GESTIÓN FINANCIERA"/>
        <s v="GESTIÓN JURÍDICA"/>
        <s v="INSPECCIÓN, CONTROL Y VIGILANCIA"/>
        <s v="SEGUIMIENTO Y EVALUACIÓN"/>
        <s v="MEJORAMIENTO CONTINUO"/>
        <m/>
      </sharedItems>
    </cacheField>
    <cacheField name="Subproceso" numFmtId="0">
      <sharedItems containsBlank="1" count="14">
        <s v="ACCESO A LA JUSTICIA"/>
        <s v="ASUNTOS INTERNACIONALES"/>
        <s v="ESTRATEGIA Y ANÁLISIS"/>
        <s v="FORTALECIMIENTO DEL PRINCIPIO DE SEGURIDAD JURÍDICA"/>
        <s v="Gestión de proyectos del sector justicia financiados por organismos internacionales"/>
        <m/>
        <s v="GESTIÓN DE BIENES"/>
        <s v="SERVICIOS ADMINISTRATIVOS"/>
        <s v="SERVICIO AL CIUDADANO"/>
        <s v="ADMINISTRACIÓN DEL TALENTO HUMANO"/>
        <s v="DESARROLLO DEL TALENTO HUMANO"/>
        <s v="ACTUACIONES ADMINISTRATIVAS"/>
        <s v="GESTIÓN DE ASUNTOS DISCIPLINARIOS"/>
        <s v="DEFENSA JURÍDICA"/>
      </sharedItems>
    </cacheField>
    <cacheField name="Responsable Indicador" numFmtId="0">
      <sharedItems containsBlank="1"/>
    </cacheField>
    <cacheField name="Dependencia" numFmtId="0">
      <sharedItems containsBlank="1" count="23">
        <s v="Dirección de Métodos Alternativos de Solución de Conflíctos"/>
        <s v="Oficina de Asuntos Internacionales"/>
        <s v="Subdirección de Estrategia y Análisis"/>
        <s v="Dirección de Desarrollo del Derecho y del Ordenamiento Jurídico"/>
        <s v="Oficina Asesora de Planeación"/>
        <s v="Dirección de Política contra las Drogas"/>
        <s v="Dirección de Política Criminal"/>
        <s v="Grupo de agenda legislativa"/>
        <s v="Grupo de Gestión Administrativa"/>
        <s v="Grupo de Gestión Contractual"/>
        <s v="Grupo de Comunicaciones"/>
        <s v="Grupo de Servicio al Ciudadano."/>
        <s v="Subdirección de Sistemas"/>
        <s v="Grupo de Gestión Humana"/>
        <s v="Grupo de Gestión Financiera y Contable"/>
        <s v="Oficina Asesora Jurídica"/>
        <s v="Oficina de Control Interno"/>
        <s v="Dirección de Justicia Formal"/>
        <s v="Oficina de Infomación en Justicia"/>
        <s v="Sub Dirección de Control y Fiscalización de Sustancias Químicas"/>
        <s v="Grupo de Control Disciplinario Interno "/>
        <m/>
        <s v="Procesos Misionales" u="1"/>
      </sharedItems>
    </cacheField>
    <cacheField name="Tipo de proceso" numFmtId="0">
      <sharedItems containsBlank="1"/>
    </cacheField>
    <cacheField name="%" numFmtId="0">
      <sharedItems containsString="0" containsBlank="1" containsNumber="1" minValue="0.25" maxValue="1"/>
    </cacheField>
    <cacheField name="OBS" numFmtId="0">
      <sharedItems containsBlank="1" containsMixedTypes="1" containsNumber="1" minValue="0.95199999999999996" maxValue="0.95199999999999996"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7">
  <r>
    <s v="Casas de Justicia en operación"/>
    <x v="0"/>
    <s v="APLICACIÓN DE POLÍTICAS Y O NORMAS"/>
    <s v="ACCESO A LA JUSTICIA"/>
    <s v="DMASC"/>
    <s v="Dirección de Métodos Alternativos de Solución de Conflíctos"/>
    <x v="0"/>
    <n v="0.75"/>
    <s v="La Dirección de Métodos Alternativos de Solución de Conflictos programó para la vigencia 2015, una meta anual de cuatro (4) Casas de Justicia en operación._x000a__x000a_Avance: A 30 de Junio del año 2015, han entrado en operación tres (3) Casas de Justicia; cumpliendo así el 75% de la meta establecida para la vigencia:_x000a_*BOYACÁ: Villa de Leyva (Febrero 2015)._x000a_*TOLIMA: Rovira (Marzo 2015)._x000a_*CUNDINAMARCA: Tocancipá (Julio 2015)._x000a__x000a_CONSOLIDADO: A 30 de julio del año 2015, se cuenta con un total de ciento cuatro (104) Casas de Justicia en Operación, las cuales se encuentran ubicadas en 28 Departamentos y 88 Municipios del Territorio Nacional. "/>
  </r>
  <r>
    <s v="Centros de Convivencia Ciudadana en operación"/>
    <x v="0"/>
    <s v="APLICACIÓN DE POLÍTICAS Y O NORMAS"/>
    <s v="ACCESO A LA JUSTICIA"/>
    <s v="DMASC"/>
    <s v="Dirección de Métodos Alternativos de Solución de Conflíctos"/>
    <x v="0"/>
    <n v="0.25"/>
    <s v="La Dirección de Métodos Alternativos de Solución de Conflictos programó para la vigencia 2015, una meta anual de tres (3) Centros de Convivencia Ciudadana en operación._x000a__x000a_Avance: A 30 de junio de 2015, ha entrado en operación un (1) Centro de Convivencia Ciudadana, cumpliendo así el 25% de la meta establecida para la vigencia:_x000a_*CÓRDOBA: Ciénaga de Oro._x000a__x000a_CONSOLIDADO: A 30 de junio de 2015, se cuenta con un total de treinta y tres (33) Centros de Convivencia Ciudadana en Operación, los cuales se encuentran ubicados en 18 Departamentos y 33 Municipios del Territorio Nacional. "/>
  </r>
  <r>
    <s v="Número de procesos de implementación de Conciliadores en Equidad avalados"/>
    <x v="0"/>
    <s v="APLICACIÓN DE POLÍTICAS Y O NORMAS"/>
    <s v="ACCESO A LA JUSTICIA"/>
    <s v="DMASC"/>
    <s v="Dirección de Métodos Alternativos de Solución de Conflíctos"/>
    <x v="0"/>
    <n v="1"/>
    <s v="OBSERVACIÓN: El tiempo de implementación de los procesos de Conciliación en Equidad puede tener una duración variable y/o indefinida según el tiempo de respuesta que la Organización Ejecutora y/o Formadora dé a los requerimientos de la documentación y/o parámetros pendientes de los Postulados a Conciliadores en Equidad, lo cual puede dificultar la continuidad de los procesos de selección y posterior generación de la comunicación de aval. En este sentido, el número de procesos de Conciliación en Equidad pueden variar durante el año por circunstancias como: nuevas solicitudes,  no presentación de la documentación requerida, retrasos presentados, situaciones imprevistas que puedan surgir, entre otras. _x000a__x000a_Teniendo en cuenta lo anterior, para la vigencia 2015 la Dirección de Métodos Alternativos de Solución de  Conflictos programó la meta de un (1) proceso de implementación, la cual ya cumplió. No obstante por ser un Indicador por demanda,  han llegado nuevos procesos, por lo cual podrían generarse para el año 2015 once (11) más._x000a__x000a_Avances. Se implementó el proceso programado para la vigencia 2015, correspondiente a BOGOTÁ D.C. (Proceso unificado 2011 a 2015 / Secretaría de Gobierno de Bogotá), el cual arrojó un total de 29 ciudadanos avalados mediante OFI15-0014911-DMA-2100 del 9-Jun-2015._x000a__x000a_Once procesos más se encuentran en fase de implementación, los cuales podrían salir en esta vigencia, dependiendo la entrega de documentación y demás parámetros de selección por parte de las Organizaciones Ejecutoras:  Aratoca, Vistahermosa, radera, Florida, Miranda, Puerto Libertador, Montelíbano, Caloto, San José de Ure, Caucasia, El Bagre."/>
  </r>
  <r>
    <s v="Número de municipios con procesos de fortalecimiento de Conciliación en Equidad"/>
    <x v="0"/>
    <s v="APLICACIÓN DE POLÍTICAS Y O NORMAS"/>
    <s v="ACCESO A LA JUSTICIA"/>
    <s v="DMASC"/>
    <s v="Dirección de Métodos Alternativos de Solución de Conflíctos"/>
    <x v="0"/>
    <m/>
    <s v="La Dirección de Métodos Alternativos de Solución de Conflictos programó para la vigencia 2015, el fortalecimiento de cinco (5) municipios, a través de la realización de un Diplomado de actualización de Conciliadores en Equidad._x000a__x000a_Avance: Los Municipios que estarán fortalecidos al final de la vigencia 2015, corresponden al Departamento de Valle del Cauca:_x000a_1. Buenaventura._x000a_2. Buga._x000a_3. Cali._x000a_4. Cartago._x000a_5. Tulúa._x000a__x000a_Para el desarrollo del proceso de capacitación se suscribió el Contrato No. 0534 del 10 de julio de 2015."/>
  </r>
  <r>
    <s v="Atención de solicitudes de autorización para la creación de Centros de Conciliación"/>
    <x v="0"/>
    <s v="APLICACIÓN DE POLÍTICAS Y O NORMAS"/>
    <s v="ACCESO A LA JUSTICIA"/>
    <s v="DMASC"/>
    <s v="Dirección de Métodos Alternativos de Solución de Conflíctos"/>
    <x v="0"/>
    <n v="0.91700000000000004"/>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el primer semestre del año 2015, se han recibido doce (12) solicitudes de autorización para la creación de Centros de Conciliación y/o Arbitraje, de las cuales se han atendido once (11) y una (1) se encuentra en trámite; esto equivale al cumplimiento del 92% de la meta programada e indica que las  solicitudes recibidas han sido atendidas oportunamente; no obstante es importante anotar que 1 solicitud que se encuentra en trámite afectó el indicador, no porque no se esté atendiendo, sino porque se encuentra en estudio y  aún no se ha obtenido resultado de ella, teniendo en cuenta el término legal establecido. Los resultados obtenidos del trámite han sido: 5 Requerimientos, 6 Resoluciones de autorización de creación (134, 171, 172, 304, 353 y 472) y 1 solicitud que se encuentra en trámite._x000a__x000a_Nota: Se corrigió el reporte cuantitativo del I trimestre del año 2015, teniendo en cuenta la planilla de registro de las solicitudes recibidas y atendidas mes a mes."/>
  </r>
  <r>
    <s v="Eficiencia en la respuesta a las solicitudes de autorización para la creación de Centros de Conciliación y/o Arbitraje"/>
    <x v="0"/>
    <s v="APLICACIÓN DE POLÍTICAS Y O NORMAS"/>
    <s v="ACCESO A LA JUSTICIA"/>
    <s v="DMASC"/>
    <s v="Dirección de Métodos Alternativos de Solución de Conflíctos"/>
    <x v="0"/>
    <n v="1"/>
    <s v="Durante el primer semestre del año 2015, el 100% de las solicitudes tramitadas (11 solicitudes) para la autorización de creación de Centros de Conciliación y/o Arbitraje, obtuvieron respuesta en menos de 45 días, cuando lo establecido por la ley es de 60 días. _x000a__x000a_El tiempo promedio de respuesta de las solicitudes para la autorización de creación de Centros de Conciliación y/o Arbitraje durante el periodo de análisis, fue de 14 días."/>
  </r>
  <r>
    <s v="Atención de solicitudes de Otorgamiento de Aval para formar Conciliadores en Mecanismos Alternativos de Solución de Conflictos y en Insolvencia de Persona Natural no Comerciante."/>
    <x v="0"/>
    <s v="APLICACIÓN DE POLÍTICAS Y O NORMAS"/>
    <s v="ACCESO A LA JUSTICIA"/>
    <s v="DMASC"/>
    <s v="Dirección de Métodos Alternativos de Solución de Conflíctos"/>
    <x v="0"/>
    <n v="0.86699999999999999"/>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primer semesstre del año 2015, se recibieron quince (15) solicitudes de otorgamiento de aval para impartir formación en Conciliación Extrajudicial en Derecho y en Insolvencia de Persona Natural No Comerciante de Persona Natural no Comerciante, de las cuales se atendieron trece (13) y dos (2) se encuentran en trámite (en proceso de análisis). Los resultados de las solicitudes atendidas fueron: 4 Requerimientos,9 Resoluciones de otorgamiento de Aval para impartir formación (5 en Conciliación y 4 en Insolvencia de Persona Natural no Comerciante) y  2 solicitudes que se encuentran en trámite. Aunque esto representa el 87% de cumplimiento, es importante anotar que 2 solicitudes que se encuentran en trámite afectaron el indicador, no porque no se estén atendiendo, sino porque se encuentran en estudio y  aún no se ha obtenido resultado de ella, teniendo en cuenta el término legal establecido._x000a__x000a_*Solicitudes de otorgamiento de aval para impartir formación en Conciliación Extrajudicial en Derecho: 9 solicitudes recibidas  (1 de diciembre 2014)  de las cuales 7 fueron atendidas: 2 con requerimiento y 5 con Resolución de otorgamiento de aval (35, 36, 106, 173, 289) y 2 solicitudes que se encuentran en trámite._x000a_*Solicitudes de otorgamiento de aval para impartir formación en Insolvencia de Persona Natural no Comerciante: 6 solicitudes recibidas (1 de diciembre 2014), las cuales fueron atendidas: 2 con Requerimiento y  4 con Resolución de otorgamiento de aval (115, 133, 334 y 422)._x000a__x000a_Nota 1: Está en proceso de aprobación el Procedimiento de Otorgamiento de Aval para impartir formación en Conciliación y en Insolvencia de la Persona Natural No Comerciante y la caracterización respectiva; las cuales fueron ajustadas y actualizadas. Este ajuste afectará el indicador, para lo cual se está surtiendo el trámite respectivo._x000a_Nota 2: Se incluyeron dos solicitudes recibidas en el mes de diciembre de 2014 y atendidas en los  meses de enero y febrero de 2015."/>
  </r>
  <r>
    <s v="Trámites de repatriación"/>
    <x v="0"/>
    <s v="APLICACIÓN DE POLÍTICAS Y O NORMAS"/>
    <s v="ASUNTOS INTERNACIONALES"/>
    <s v="OAI"/>
    <s v="Oficina de Asuntos Internacionales"/>
    <x v="0"/>
    <n v="1"/>
    <s v="Durante el  trimestre comprendido entre abril y junio de 2015 se recibieron en la Oficina de Asuntos Internacionales 17 solicitudes de repatriacion de personas condenadas en otros paises, así: 7 en abril, 6 en mayo y 4 en junio. Todas estas fueron atendidas oportunamente por esta Oficina, cumpliendo asi en un 100% con la meta programada tal y como lo refleja la medición del indicador."/>
  </r>
  <r>
    <s v="Trámites de solicitudes de extradición"/>
    <x v="0"/>
    <s v="APLICACIÓN DE POLÍTICAS Y O NORMAS"/>
    <s v="ASUNTOS INTERNACIONALES"/>
    <s v="OAI"/>
    <s v="Oficina de Asuntos Internacionales"/>
    <x v="0"/>
    <n v="1"/>
    <s v="De los expedientes de extradición recibidos para el período de enero a marzo se recibieron un total de 24 (que por términos son tramitadas en el trimestre), distribuidos así: enero 6, febrero 9 y 9 en marzo, los cuales se tramitaron en su totalidad._x000a_De los expedientes de extradición recibidos para el período de abril a junio se recibieron un total de 39 (que por términos son tramitadas en el trimestre), distribuidos así: abril 12, mayo 15 y 12 en junio, los cuales se tramitaron en su totalidad. Para este trimestre adicionalmente se atendieron 8 expedientes recibidos en el mes de marzo y que por términos de ley fueron tramitados en el mes de abril, teniendo un total de 47 expedientes tramitados."/>
  </r>
  <r>
    <s v="Requerimientos en materia de cooperación judicial de autoridades Nacionales y Extranjeras"/>
    <x v="0"/>
    <s v="APLICACIÓN DE POLÍTICAS Y O NORMAS"/>
    <s v="ASUNTOS INTERNACIONALES"/>
    <s v="OAI"/>
    <s v="Oficina de Asuntos Internacionales"/>
    <x v="0"/>
    <n v="1"/>
    <s v="Indicador por Demanda_x000a_Para el segundo trimestre del año 2015, se recibieron y atendieron 16 solicitudes de asistencia mutua en materia penal, las cuales se distribuyeron de la siguiente manera: en abril se recibieron y tramitaron 7, en mayo se recibieron y tramitaron 6 y en junio se recibieron y tramitaron 3._x000a_Todas ellas fueron tramitadas oportunamente y de manera adecuada, cumpliendo asi con la meta del 100% programada."/>
  </r>
  <r>
    <s v="Entes territoriales asesorados para la gestión de planes departamentales de drogas"/>
    <x v="1"/>
    <s v="APLICACIÓN DE POLÍTICAS Y O NORMAS"/>
    <s v="ESTRATEGIA Y ANÁLISIS"/>
    <s v="SEYA"/>
    <s v="Subdirección de Estrategia y Análisis"/>
    <x v="0"/>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Generación de conocimiento sobre la problemática de las drogas y actividades relacionadas"/>
    <x v="1"/>
    <s v="APLICACIÓN DE POLÍTICAS Y O NORMAS"/>
    <s v="ESTRATEGIA Y ANÁLISIS"/>
    <m/>
    <s v="Subdirección de Estrategia y Análisis"/>
    <x v="0"/>
    <m/>
    <s v="N/A"/>
  </r>
  <r>
    <s v="Sistema de información del Observatorio de Drogas de Colombia – Generación de datos en el Sistema de información del Observatorio de Drogas de Colombia – ODC."/>
    <x v="1"/>
    <s v="APLICACIÓN DE POLÍTICAS Y O NORMAS"/>
    <s v="ESTRATEGIA Y ANÁLISIS"/>
    <m/>
    <s v="Subdirección de Estrategia y Análisis"/>
    <x v="0"/>
    <n v="1"/>
    <s v="Se avanzo en las siguientes implementaciones:_x000a__x000a_1 Implementación de desarrollo para caracterizaciones regionales con información a nivel de consulta, reportes y visor geográfico. _x000a_2 Desarrollo de las implementaciónes y mejoras definidas para la fase de mantenimiento del proyecto. "/>
  </r>
  <r>
    <s v="Consejos Seccionales de Estupefacientes y/o Comités Departamentales de drogas y/o capacitaciones temáticas  a entes territoriales asesorados, acompañados y/o capacitados"/>
    <x v="1"/>
    <s v="APLICACIÓN DE POLÍTICAS Y O NORMAS"/>
    <s v="ESTRATEGIA Y ANÁLISIS"/>
    <s v="SEYA"/>
    <s v="Subdirección de Estrategia y Análisis"/>
    <x v="0"/>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Actualización y cargue de normas en SUIN-JURISCOL"/>
    <x v="0"/>
    <s v="APLICACIÓN DE POLÍTICAS Y O NORMAS"/>
    <s v="FORTALECIMIENTO DEL PRINCIPIO DE SEGURIDAD JURÍDICA"/>
    <s v="DDDOJ"/>
    <s v="Dirección de Desarrollo del Derecho y del Ordenamiento Jurídico"/>
    <x v="0"/>
    <n v="0.90500000000000003"/>
    <s v="Se logro cargar la mayoría de las normas cuyo documento insumo se encontraba preparado de acuerdo con los pasos del procedimiento. Por la extención de algunas normas no se pudo cumplir con el 100%. "/>
  </r>
  <r>
    <s v="Cumplimiento de desembolsos"/>
    <x v="0"/>
    <s v="DIRECCIONAMIENTO Y PLANEACIÓN INSTITUCIONAL"/>
    <s v="Gestión de proyectos del sector justicia financiados por organismos internacionales"/>
    <s v="OAI"/>
    <s v="Oficina de Asuntos Internacionales"/>
    <x v="1"/>
    <n v="0.78200000000000003"/>
    <s v="Durante el periodo reportado,  la Oficina de Asuntos Internacionales  tuvo  una programación de desembolsos por un  valor de $205.300.929  de los cuales se desembolsaron $160.450.421  dando un cumplimiento en el primer semestre del año 2015 del 78,2%, es de señalar que de acuerdo con la programación de pagos en los meses de febrero y marzo se presentó una incidencia para el no cumplimento de los mismos en razón a que se programó el pago del 100% de los contratos de prestación de servicios, pero por efectos de trámite en la suscripción de los mismos solo se pudo efectuar pagos por menor valor de lo programado. Para los otros meses las variaciones han estado en promedio a lo programado."/>
  </r>
  <r>
    <s v="Eficacia de gestión contractual"/>
    <x v="0"/>
    <s v="DIRECCIONAMIENTO Y PLANEACIÓN INSTITUCIONAL"/>
    <s v="Gestión de proyectos del sector justicia financiados por organismos internacionales"/>
    <s v="OAI"/>
    <s v="Oficina de Asuntos Internacionales"/>
    <x v="1"/>
    <n v="0.95499999999999996"/>
    <s v="Como se observa en el reporte, durante el primer semestre del año 2015 se suscribieron 21 de los 22 contratos  que se tenía previsto adelantar, de modo que  se cumplió con la  meta en un  95,5% del total de los contratos previstos. Respecto al contrato faltante su proceso contractual se terminó en el mes de junio y quedó adjudicado, teniendo que por trámite será suscrito en el mes siguiente."/>
  </r>
  <r>
    <s v="Ejecución presupuestal "/>
    <x v="0"/>
    <s v="DIRECCIONAMIENTO Y PLANEACIÓN INSTITUCIONAL"/>
    <s v="Gestión de proyectos del sector justicia financiados por organismos internacionales"/>
    <s v="OAI"/>
    <s v="Oficina de Asuntos Internacionales"/>
    <x v="1"/>
    <n v="0.37465011771117168"/>
    <s v="Durante el periodo reportado,  la Oficina de Asuntos Internacionales  tiene una apropiación presupuestal por un  valor de $917.500.000, de los cuales se comprometieron $343.741.483 dando un cumplimiento en el primer semestre del año 2015 del 37,5%, para el mes de junio fueron incorporados al presupuesto del Ministerio $170.000.000 a través de la Agencia Presidencial de Cooperación APC, con el fin de adelantar las actividades propias del proyecto &quot;Apoyo al fortalecimiento del acceso a la justicia - AECID&quot;, para ser ejecutados en la presente vigencia. En consecuencia se tiene que si bien es cierto el porcentaje de ejecución presupuestal está en el 37,5%, frente a la meta de compromisos presupuestales se viene cumpliendo con la misma, teniendo en cuenta la programación contractual."/>
  </r>
  <r>
    <s v="Trámites de modificación del presupuesto realizados"/>
    <x v="2"/>
    <s v="DIRECCIONAMIENTO Y PLANEACIÓN INSTITUCIONAL"/>
    <m/>
    <s v="OAP"/>
    <s v="Oficina Asesora de Planeación"/>
    <x v="1"/>
    <n v="1"/>
    <s v="En el primer trimestre de la presente vigencia 2015, no se atendió ninguna solicitud de modificación del presupuestal:_x000a__x000a_1. Traslado presupuestal para que el MJD realice los pagos finales a los ex funcionarios del liquidado DNE, mediante resolución N° 195 del 17 de marzo de 2015"/>
  </r>
  <r>
    <s v="Trámites de autorización de vigencias futuras realizados"/>
    <x v="2"/>
    <s v="DIRECCIONAMIENTO Y PLANEACIÓN INSTITUCIONAL"/>
    <m/>
    <s v="OAP"/>
    <s v="Oficina Asesora de Planeación"/>
    <x v="1"/>
    <n v="1"/>
    <s v="En el segundo trimestre de 2015, no se realizaron tramites de vigencias futuras del MJD,"/>
  </r>
  <r>
    <s v="Tiempo de respuesta a la solicitudes de modificación del presupuesto realizado"/>
    <x v="2"/>
    <s v="DIRECCIONAMIENTO Y PLANEACIÓN INSTITUCIONAL"/>
    <m/>
    <s v="OAP"/>
    <s v="Oficina Asesora de Planeación"/>
    <x v="1"/>
    <n v="1"/>
    <s v="Durante el segundo trimestre de 2015 no se atendió ninguna solicitud de modificación presupuestal."/>
  </r>
  <r>
    <s v="Seguimiento a la gestión del Plan de Acción institucional"/>
    <x v="2"/>
    <s v="DIRECCIONAMIENTO Y PLANEACIÓN INSTITUCIONAL"/>
    <m/>
    <s v="OAP"/>
    <s v="Oficina Asesora de Planeación"/>
    <x v="1"/>
    <n v="1"/>
    <s v="El resultado de gestión del segundo trimestre de 2015 indica que en promedio las dependencias tuvieron un avance en las actividades levemente superior a lo programado en el Plan de Acción para la vigencia.  Se aclara que la fecha de reporte es 19 de agosto debido a que el procesamiento del seguimiento del Plan de Acción culminó el 18 de agosto de 2015 (entre otros factores influyó la entrega tardía del seguimiento del Plan de Acción de una dependencia). Sobre la cifra, conviene precisar que la superación del 100% corresponde a que en promedio las dependencias realizaron un avance en las actividades superior al programado para el periodo."/>
  </r>
  <r>
    <s v="Porcentaje de avance de elaboración o revisión o actos administrativos"/>
    <x v="0"/>
    <s v="DISEÑO DE NORMAS"/>
    <m/>
    <s v="DDDOJ"/>
    <s v="Dirección de Desarrollo del Derecho y del Ordenamiento Jurídico"/>
    <x v="0"/>
    <m/>
    <s v="La Dirección de Desarrollo del Derecho no diseña, elabora o estudia Actos Administrativos._x000a_Formula borradores de proyectos normativos de decretos y de leyes para la consecución de sus funciones misionales, los cuales se ponen a consideración de la Viceministra de Desarrollo del Derecho y del Jefe de la Oficina Jurídica.                                                                                                         "/>
  </r>
  <r>
    <s v="Porcentaje de avance de elaboración o revisión o actos administrativos"/>
    <x v="1"/>
    <s v="DISEÑO DE NORMAS"/>
    <m/>
    <s v="DPCD"/>
    <s v="Dirección de Política contra las Drogas"/>
    <x v="0"/>
    <n v="1"/>
    <s v="En el segundo trimestre de la presente anualidad, se profirieron cuatro  (4) actos administrativos como soporte de la gestión adelantada por la Secretaria Técnica del Consejo Nacional de Estupefacientes (se incluye en el mes de abril (3) tres actos administrativos de los meses de enero, febrero y marzo, que no fueron incluidos en el primer trimestre) _x000a__x000a__x000a_1. Resolución No. 0002 de enero de 2015 “Por la cual se asignan definitivamente tres (3) predios rurales a la Unidad Administrativa especial de gestión de restitución de Tierras Despojadas”_x000a_ _x000a_2.  Resolución No. 0003 de febrero de 2015 “Por la cual se asignan definitivamente (3) predios al Instituto colombiano de desarrollo Rural –INCODER._x000a__x000a_3. Resolución No. 0004 de marzo de 2015 “Por medio de la Resolución No. 0004 del 20 de marzo de 2015, se autoriza la erradicación de cultivos ilícitos en áreas de comunidades que sean susceptibles de consulta previa para la erradicación de cultivos ilícitos”_x000a__x000a_4. Resolución No. 0005 de mayo de 2015 &quot;Por la cual se declarà la pèrdida de fuerza ejecutoria parcial de la Resoluciòn numero 004 de marzo 19 de 2014&quot; ._x000a__x000a_5. Resolución No. 0006 de mayo de 2015 &quot;Por la cual se ordena la suspensiòn del uso del herbicida glifosato en las operaciones de erradicaciòn de cultivos ilicitos mediante aspersion aèrea&quot;._x000a__x000a_6, Resolución No. 0007 de junio de 2015 &quot; Por medio de la cual se aprueba el Plan Nacional para la Promociòn de la Salud, Prevenciòn y la Atenciòn del Consumo de Sustancias Psicoactivas 2014-2021 y se creala Comisiòn TècnicaNacional de Reducciòn &quot; ._x000a__x000a_7. Resolución No. 0008 de junio de 2015 &quot;Por la cual se prorroga el termino establecido en el inciso 1 del articulo 42 de la Resoluciòn 001 del 8 de enero de 2015&quot; "/>
  </r>
  <r>
    <s v="Porcentaje de avance de elaboración o revisión o actos administrativos"/>
    <x v="3"/>
    <s v="DISEÑO DE NORMAS"/>
    <m/>
    <s v="DPCP"/>
    <s v="Dirección de Política Criminal"/>
    <x v="0"/>
    <m/>
    <s v="En el segundo trimestre del 2015, la DPCP ha participado en la revisión y conceptos de:_x000a_-Participó en la revisión del Decreto Único de Justicia_x000a_-Elaboró el Decreto que regula la comisión de seguimiento a las condiciones del sistema penitenciario y carcelario._x000a_-Decreto de prestación de servicios de salud para la población privada de la libertad a cargo del INPEC. Se está realizando el último ajuste en la Oficina Jurídica del MJD_x000a_Proyectos de ley _x000a_-Protección animal: elaboró concepto con la discusión de CSPC y el Comité de Política Criminal _x000a_-Pesca ilegal: la DPCP elaboró concepto sobre proyecto de ley _x000a_-Bandas criminales: discusión y concepto proyecto 208/2014 Cámara; 133 de 2013 Senado._x000a_-Corrupción trasnacional: participó en la discusión en el CSPC, proyecto 159/2014 Cámara_x000a_-Ley anticontrabando: la DPCP revisó proyecto y conceptuó _x000a_-Ataques con ácido: discusión al interior del CSPC y conceptuó._x000a_-Reforma procedimiento penal, elaboró concepto _x000a_-Omisión de socorro: proyecto de ley 212_x000a_Los decretos en los que ha participado la DPCP hasta el momento no han sido firmados_x000a_"/>
  </r>
  <r>
    <s v="Proyectos de ley y/o acto legislativos en trámite"/>
    <x v="0"/>
    <s v="DISEÑO DE NORMAS"/>
    <m/>
    <s v="GAL"/>
    <s v="Grupo de agenda legislativa"/>
    <x v="0"/>
    <n v="1"/>
    <s v="A partir del primer periodo de la legistura 2014-2015,  las personas que hacen parte del grupo de Agenda Legislativa asistieron  a las sesiones del Congreso de la Republica en el mes de Abril, Mayo y Junio, 23 veces teniendo en cuenta que se sesiona los dias martes y miercoles de cada semana. cumpliendo en un cien por ciento la meta establecida para el periodo, sobre el mes de Enero, se debe tener en cuenta que el Congreso de la República no sesiona en este mes."/>
  </r>
  <r>
    <s v="Citaciones atendidas al Congreso de la República"/>
    <x v="0"/>
    <s v="DISEÑO DE NORMAS"/>
    <m/>
    <s v="GAL"/>
    <s v="Grupo de agenda legislativa"/>
    <x v="0"/>
    <n v="1"/>
    <s v="A partir del primer periodo de la legistura 2014-2015, las citaciones presentadas por el Congerso de la Republica para la asistencia del Ministro de Justicia y Derecho , fueron atendidas  por el Ministro o por la Viceministra de Promocion  la Justicia o el Viceministro de Politica Criminal y Justicia Restaurativa, cumpliendo en un cien por ciento la meta establecida para el periodo sin embargo es importante resaltar que de las citaciones allegadas al Ministerio a todas se les ha dado su respectiva respuesta, sobre el mes de Enero, se debe tener en cuenta que el Congreso de la República no sesiona en este mes."/>
  </r>
  <r>
    <s v="Porcentaje de avance de elaboración de políticas"/>
    <x v="0"/>
    <s v="FORMULACIÓN Y ADOPCIÓN DE POLÍTICAS"/>
    <m/>
    <s v="DMASC"/>
    <s v="Dirección de Métodos Alternativos de Solución de Conflíctos"/>
    <x v="0"/>
    <m/>
    <s v="La Dirección de Métodos Alternativos de Solución de Conflictos continúa con la labor en la que venía trabajando desde la vigencia anterior; para lo cual programó en el año 2015 la formulación de tres (3) documentos de Política Pública, de acuerdo al procedimiento establecido en el Sistema de Gestión de Calidad. _x000a__x000a_Avance: Durante el primer semestre del año 2015, la DMASC formuló los tres (3) documentos de Política Pública en materia de Acceso a la Justicia Alternativa, que  Programó, es decir, a través de: (1) la Conciliación en Equidad; (2) la Conciliación Extrajudicial en Derecho, el Arbitraje  y la Amigable Composición; y (3) los Programas Nacionales de Casas de Justicia y Centros de Convivencia Ciudadana. Asimismo diligenció el cronograma y el Plan de elaboración de política para cada uno de ellos. Es importante anotar, que estos documentos fueron formulados con el apoyo del Equipo de trabajo de cada uno de los Programas, los insumos que se tenían sobre la materia, la asesoría de la OAP y  teniendo en cuenta las particularidades de cada uno de los temas. Actualmente los documentos de Política formulados referente a los Programas de Casas de Justicia y Centros de Convivencia Ciudadana, y a la Conciliación, el Arbitraje y la Amigable Composición, ya pasaron por la fase de revisión y  se encuentran en proceso de aprobación por parte del Director. En cuanto al   documento de Política Pública relacionadocon la Conciliación en Equidad, se encuentra en fase de revisión._x000a__x000a_Nota: El soporte que avalará el cumplimiento de este Indicador en el año 2015, serán los documentos de Política Pública que se formulen en materia de Conciliación Extrajudicial en Derecho,Arbitraje y Amigabel Composición, en Conciliación en Equidad y en Casas de Justicia - Centros de Convivencia Ciudadana."/>
  </r>
  <r>
    <s v="Porcentaje de avance de elaboración de políticas"/>
    <x v="3"/>
    <s v="FORMULACIÓN Y ADOPCIÓN DE POLÍTICAS"/>
    <m/>
    <s v="DPCP"/>
    <s v="Dirección de Política Criminal"/>
    <x v="0"/>
    <m/>
    <s v="La DPCP está participando en las formulación de dos conpes; prevención del delito en adolescentes y jóvenes y politica criminal que aún no han sido aprobados."/>
  </r>
  <r>
    <s v="Porcentaje de avance de documentos CONPES"/>
    <x v="3"/>
    <s v="FORMULACIÓN Y ADOPCIÓN DE POLÍTICAS"/>
    <m/>
    <s v="DPCP"/>
    <s v="Dirección de Política Criminal"/>
    <x v="0"/>
    <n v="1"/>
    <s v="La DPCP viene participando en la formulación del conpes de política penitenciaria y carcelaria en Colombia No. 3828, el cual fue publicado el 19 de mayo del 2015"/>
  </r>
  <r>
    <s v="Porcentaje de avance de documentos CONPES"/>
    <x v="0"/>
    <s v="FORMULACIÓN Y ADOPCIÓN DE POLÍTICAS"/>
    <m/>
    <s v="DMASC"/>
    <s v="Dirección de Métodos Alternativos de Solución de Conflíctos"/>
    <x v="0"/>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Levantamiento de inventarios individuales"/>
    <x v="2"/>
    <s v="GESTIÓN ADMINISTRATIVA"/>
    <s v="GESTIÓN DE BIENES"/>
    <s v="GGA"/>
    <s v="Grupo de Gestión Administrativa"/>
    <x v="2"/>
    <n v="1"/>
    <s v="N/A"/>
  </r>
  <r>
    <s v="Actualización y mantenimiento del movimiento del almacén del MJD"/>
    <x v="2"/>
    <s v="GESTIÓN ADMINISTRATIVA"/>
    <s v="GESTIÓN DE BIENES"/>
    <s v="GGA"/>
    <s v="Grupo de Gestión Administrativa"/>
    <x v="2"/>
    <n v="1"/>
    <s v="N/A"/>
  </r>
  <r>
    <s v="Baja de bienes del inventario del MJD"/>
    <x v="2"/>
    <s v="GESTIÓN ADMINISTRATIVA"/>
    <s v="GESTIÓN DE BIENES"/>
    <s v="GGA"/>
    <s v="Grupo de Gestión Administrativa"/>
    <x v="2"/>
    <n v="1"/>
    <s v="NO SE DADO DE BAJA A NADA EL  REPORTE ESTA EN 0"/>
  </r>
  <r>
    <s v="Hojas de vida parque automotor actualizadas"/>
    <x v="2"/>
    <s v="GESTIÓN ADMINISTRATIVA"/>
    <s v="SERVICIOS ADMINISTRATIVOS"/>
    <s v="GGA"/>
    <s v="Grupo de Gestión Administrativa"/>
    <x v="2"/>
    <n v="1"/>
    <s v="N/A"/>
  </r>
  <r>
    <s v="Mantenimiento de los sistemas del MJD (Ascensores, Aire Acondicionado, Respaldo Eléctrico y Electrobombas)"/>
    <x v="2"/>
    <s v="GESTIÓN ADMINISTRATIVA"/>
    <s v="SERVICIOS ADMINISTRATIVOS"/>
    <s v="GGA"/>
    <s v="Grupo de Gestión Administrativa"/>
    <x v="2"/>
    <n v="1"/>
    <s v="N/A"/>
  </r>
  <r>
    <s v="Porcentaje de Cumplimiento cronogramas iniciales en procesos públicos de selección - sobre solicitudes presentadas"/>
    <x v="2"/>
    <s v="GESTIÓN CONTRACTUAL"/>
    <m/>
    <s v="GGC"/>
    <s v="Grupo de Gestión Contractual"/>
    <x v="2"/>
    <n v="1"/>
    <s v="Se recibieron Durante el 2 Trimestre 22 procesos con cronograma establecido, las cuales se desarrollaron en su totalidad, cumpliendo al 100% la Meta para el periodo "/>
  </r>
  <r>
    <s v="Porcentaje de Contratos Suscritos por el MJD - sobre los contratos proyectados en el plan de contratación"/>
    <x v="2"/>
    <s v="GESTIÓN CONTRACTUAL"/>
    <m/>
    <s v="GGC"/>
    <s v="Grupo de Gestión Contractual"/>
    <x v="2"/>
    <n v="0.98599999999999999"/>
    <s v="En relación a este indicador de total de Contratos suscritos por el MJD en el 2 trimestre, es de 72 contratos  en relación con los contratos proyectado en el Plan Anual de Compras se tiene un cumplimiento del 98,6%. "/>
  </r>
  <r>
    <s v="Porcentaje de solicitudes de contratación aceptadas – sobre las solicitudes presentadas"/>
    <x v="2"/>
    <s v="GESTIÓN CONTRACTUAL"/>
    <m/>
    <s v="GGC"/>
    <s v="Grupo de Gestión Contractual"/>
    <x v="2"/>
    <n v="1"/>
    <s v="Se recibieron durante el 2 trimestre 97 solicitudes,  de las cuales se atendieron en su totalidad, cumpliendo el 100% de la meta para el periodo "/>
  </r>
  <r>
    <s v="Porcentaje de cumplimiento en la liquidación de contratos"/>
    <x v="2"/>
    <s v="GESTIÓN CONTRACTUAL"/>
    <m/>
    <s v="GGC"/>
    <s v="Grupo de Gestión Contractual"/>
    <x v="2"/>
    <n v="0.81200000000000006"/>
    <s v="Se realizaron 69 liquidaciones, de 85 solicitudes recibidas en el GGC, lo que demuestra un cumplimiento del 81,2%. "/>
  </r>
  <r>
    <s v="Porcentaje de Contratos Suscritos por el MJD – sobre solicitudes de contratación aceptadas por el Grupo de Gestión Contractual"/>
    <x v="2"/>
    <s v="GESTIÓN CONTRACTUAL"/>
    <m/>
    <s v="GGC"/>
    <s v="Grupo de Gestión Contractual"/>
    <x v="2"/>
    <n v="1"/>
    <s v="Se elaboraron para el 2 trimestre 72 Contratos  y fue radicado en Secretaria General los 72 contratos dando un cumplimiento a esta meta en un 100%"/>
  </r>
  <r>
    <s v="Impacto de las noticias que genera el Ministerio"/>
    <x v="2"/>
    <s v="GESTIÓN DE LA INFORMACIÓN"/>
    <m/>
    <s v="GC"/>
    <s v="Grupo de Comunicaciones"/>
    <x v="1"/>
    <n v="0.98299999999999998"/>
    <s v="De las 60 personas encuestadas sobre la calidad de información divulgada por el Grupo de Comunicaciones tan solo 1 de ellas manifestó que debería mejorar los tiempos de entrega de información e incluso aumentar los formatos de información. Por el contario el 98,3% de los encuestados manifiestan estar satisfechos con el manejo que se le da la a información del Ministerio de Justicia."/>
  </r>
  <r>
    <s v="Cumplimiento en la respuesta según los término legales establecidos"/>
    <x v="0"/>
    <s v="GESTIÓN DE LA INFORMACIÓN"/>
    <s v="SERVICIO AL CIUDADANO"/>
    <s v="GSC"/>
    <s v="Grupo de Servicio al Ciudadano."/>
    <x v="1"/>
    <n v="1"/>
    <s v="Durante el segundo trimestre del año en curso el Grupo de Servicio al Ciudadano atendió un total de 581 solicitudes de su competencia (atención de primer nivel) a las cuales se les dio respuesta oportuna._x000a_En atención a la solicitud de Control Interno se anallizará la propuesta que se presentará a la Ofcina Asesora de Planeación para su registro en el Plan de Mejoramiento relacionada con la ampliación de la fuente de información para este indicador."/>
  </r>
  <r>
    <s v="Disponibilidad de los sistemas críticos"/>
    <x v="2"/>
    <s v="GESTIÓN DE RECURSOS INFORMATICOS"/>
    <m/>
    <s v="SS"/>
    <s v="Subdirección de Sistemas"/>
    <x v="2"/>
    <n v="0.98499999999999999"/>
    <s v="N/A"/>
  </r>
  <r>
    <s v="Oportunidad en la atención del soporte requerido"/>
    <x v="2"/>
    <s v="GESTIÓN DE RECURSOS INFORMATICOS"/>
    <m/>
    <s v="SS"/>
    <s v="Subdirección de Sistemas"/>
    <x v="2"/>
    <n v="0.97299999999999998"/>
    <s v="El indicador del segundo trimestre tuvo una mejora considerable, dado que en dicho periodo de tiempo finalizo el traslado de la sede del Ministerio, de la sede centro a la nueva sede en Chapinero. Así mismo se realizó una sensibilización con el personal de soporte técnico respecto de la administración de los tiempos de atención de los requerimientos en la herramienta Aranda."/>
  </r>
  <r>
    <s v="Satisfacción de las necesidad de los usuarios"/>
    <x v="2"/>
    <s v="GESTIÓN DE RECURSOS INFORMATICOS"/>
    <m/>
    <s v="SS"/>
    <s v="Subdirección de Sistemas"/>
    <x v="2"/>
    <n v="1"/>
    <s v="El indicador del segundo trimestre tuvo una mejora considerable, dado que en dicho periodo de tiempo finalizo el traslado de la sede del Ministerio, lo cual influyo de manera positiva en los usuarios finales a quienes ya se les pudo asignar un puesto de trabajo definitivo. Así mismo se realizaron ajustes internos con el personal de soporte técnico en cuanto a incrementar los niveles de calidad en la prestación del servicio y la respectiva documentación en la herramienta Aranda."/>
  </r>
  <r>
    <s v="Atención de requerimientos de información laboral"/>
    <x v="2"/>
    <s v="GESTIÓN DEL TALENTO HUMANO"/>
    <s v="ADMINISTRACIÓN DEL TALENTO HUMANO"/>
    <s v="GGH"/>
    <s v="Grupo de Gestión Humana"/>
    <x v="2"/>
    <n v="1"/>
    <s v="Segundo trimestre: En el período se recibieron 640 solicitudes tramitadas en su totalidad las cuales se discriminan así: 243 solicitudes de Certificaciones laborales, tramitadas así: 73 solicitudes en el mes de abril, 83 en el mes de mayo y 87 en el mes de julio. 168 requerimientos relacionados con las diferentes situaciones administrativas y temas de la Gestión del Talento Humano, de los cuales se  atendieron en el mes de abril 59 requerimientos,  en el mes de mayo 51 requerimientos y en el mes de junio se atendieron 58 requerimientos. 229 solicitudes de información o de préstamos de historias laborales a funcionarios del Grupo de Gestión Humana, recibidas mensualmente de la siguiente manera: abril 82 solicitudes, mayo 78 solicitudes, junio 69 solicitudes.  "/>
  </r>
  <r>
    <s v="Comisiones de servicios tramitadas"/>
    <x v="2"/>
    <s v="GESTIÓN DEL TALENTO HUMANO"/>
    <s v="ADMINISTRACIÓN DEL TALENTO HUMANO"/>
    <s v="GGH"/>
    <s v="Grupo de Gestión Humana"/>
    <x v="2"/>
    <n v="1"/>
    <s v="En el período se recibieron 34 solicitudes de comisiones al exterior las que fueron tramitadas de la siguiente manera: Abril 10 solicitudes; Mayo 12 solicitudes y Junio 12 solicitudes. Estas comisiones fueron tramitadas según la guía solicitando la autorización de servicios al exterior ante Presidencia, y posteriormente fueron tramitados los actos administrativos de comisión, autorización y/o encargo , por Resolución o Decreto, según el caso."/>
  </r>
  <r>
    <s v="Liquidación y trámite de la Nómina"/>
    <x v="2"/>
    <s v="GESTIÓN DEL TALENTO HUMANO"/>
    <s v="ADMINISTRACIÓN DEL TALENTO HUMANO"/>
    <s v="GGH"/>
    <s v="Grupo de Gestión Humana"/>
    <x v="2"/>
    <n v="1"/>
    <s v="Se consolidaron y registraron en el sistema SIGEP las novedades de personal que afectaron la planta de personal y la nómina de los servidores del MJD. Se entregaron los siguientes reportes mensualmente, adicionales a la liquidación de nómina: reporte SIIF, Planilla de bancos, Planilla de nómina, Plano de Bancos, Plano de Embargos, Seguridad social, FNA, provisiones, liquidaciones de personal. Se proyectaron actos administrativos de vacaciones para múltiples funcionarios de la entidad, resoluciones de aplazamiento e interrupción de vacaciones, se dio respuesta a derechos de petición y requerimientos de EPS, FNA y a funcionarios y ex funcionarios."/>
  </r>
  <r>
    <s v="Porcentaje de solicitudes de primas técnicas tramitadas"/>
    <x v="2"/>
    <s v="GESTIÓN DEL TALENTO HUMANO"/>
    <s v="ADMINISTRACIÓN DEL TALENTO HUMANO"/>
    <s v="GGH"/>
    <s v="Grupo de Gestión Humana"/>
    <x v="2"/>
    <n v="1"/>
    <s v="En el período se tramitaron 5 solicitudes de primas técnicas. "/>
  </r>
  <r>
    <s v="Trámite de la vinculación de los funcionarios"/>
    <x v="2"/>
    <s v="GESTIÓN DEL TALENTO HUMANO"/>
    <s v="ADMINISTRACIÓN DEL TALENTO HUMANO"/>
    <s v="GGH"/>
    <s v="Grupo de Gestión Humana"/>
    <x v="2"/>
    <n v="1"/>
    <s v="En el período se proveyeron en total 12 cargos de la planta de personal así: 3 reincorporaciones de funcionarios con derechos de carrera, 3 nombramientos en cargos de libre nombramiento y remoción, y 6 nombramientos en provisionalidad."/>
  </r>
  <r>
    <s v="Cobertura Plan Institucional de Capacitación (PIC) ejecutado"/>
    <x v="2"/>
    <s v="GESTIÓN DEL TALENTO HUMANO"/>
    <s v="DESARROLLO DEL TALENTO HUMANO"/>
    <s v="GGH"/>
    <s v="Grupo de Gestión Humana"/>
    <x v="2"/>
    <n v="0.74"/>
    <s v="En el período asistió en promedio el 74% de los funcionarios convocados a las actividades de capacitaciton, superando la meta del indicador para el trimestre."/>
  </r>
  <r>
    <s v="Cobertura Plan del Sistema de Gestión de la Seguridad y Salud en el Trabajo ejecutado"/>
    <x v="2"/>
    <s v="GESTIÓN DEL TALENTO HUMANO"/>
    <s v="DESARROLLO DEL TALENTO HUMANO"/>
    <s v="GGH"/>
    <s v="Grupo de Gestión Humana"/>
    <x v="2"/>
    <n v="1"/>
    <s v="Segundo trimestre: Se realizaron las actividades programadas: Programación y remisión de las evaluaciones médicas laborales (ingreso, periódica y egreso), Capacitación brigada de emergencia del Ministerio de Justicia y del Derecho, Reunión mensual del COPASST, Actividad lúdico pedagogica &quot;El reinado de la Papaya&quot; para la prevención en escaleras y a nivel, Inspección de puestos de trabajo e Intervencion en riesgo psicosocial del grupo de Servicio al Ciudadano, para lo cual se contó con la participacion y cobertura de todos los convocados en cada uno de las actividades planeadas."/>
  </r>
  <r>
    <s v="Cobertura Programa de Bienestar Social e Incentivos ejecutado"/>
    <x v="2"/>
    <s v="GESTIÓN DEL TALENTO HUMANO"/>
    <s v="DESARROLLO DEL TALENTO HUMANO"/>
    <s v="GGH"/>
    <s v="Grupo de Gestión Humana"/>
    <x v="2"/>
    <n v="0.79"/>
    <s v="En el período objeto de seguimiento, asistieron en promedio un total de 79,2% de los funcionarios convocados a las actividades de bienestar social e incentivos, lo cual refleja un aumento en la participacion de los servidores de la entidad para el segundo trimestre del año, especificamente en actividades tales como las fechas especiales del día del niño, el día de la secretaria, la caminata ecológica y el inicio del torneo de futbol sala del Ministerio. "/>
  </r>
  <r>
    <s v="Plan Institucional de Capacitación (PIC) elaborado y aprobado"/>
    <x v="2"/>
    <s v="GESTIÓN DEL TALENTO HUMANO"/>
    <s v="DESARROLLO DEL TALENTO HUMANO"/>
    <s v="GGH"/>
    <s v="Grupo de Gestión Humana"/>
    <x v="2"/>
    <n v="1"/>
    <s v=" Se aprobó el documento Técnico Plan de Desarrollo de Talento Humano, PDTH 2015. Componente PIC, realizado con la participación de la Comisión de Personal del MJD, de acuerdo con lo establecido en el artículo 16 de la Ley 909 de 2004. "/>
  </r>
  <r>
    <s v="Plan del Sistema de Gestión de la Seguridad y Salud en el Trabajo ejecutado"/>
    <x v="2"/>
    <s v="GESTIÓN DEL TALENTO HUMANO"/>
    <s v="DESARROLLO DEL TALENTO HUMANO"/>
    <s v="GGH"/>
    <s v="Grupo de Gestión Humana"/>
    <x v="2"/>
    <n v="0.9"/>
    <s v="Se realizaron 26 de las 31 actividades propuestas para el trimestre quedando pendiente para el siguiente mes el establecimiento de la politica y los objetivos  del SG-SST debido a que esta actividad deben definirse de acuerdo al Manual del SG SST. Se realizaron las siguientes actividades: Revision y modificación del documento Plan de Emergencias, Programacion y remision de las evaluaciones medicas laborales (ingreso, periodica y egreso), Capacitacion brigada de emergencia del Ministerio de Justicia y del Derecho, Reunión mensual del COPASST, Actividad ludico pedagogica &quot;El reinado de la Papaya&quot; para la prevencion en escaleras y a nivel, Inspección de puestos de trabajo e Intervension en riesgo psicosocial del grupo de Servicio al Ciudadano . Componente Sistema de Seguridad y Salud en el Trabajo  realizado con la participación del ARL Positiva. Realizacion del Diagnostico inicial del SG-SST y su implementacion en la Entidad."/>
  </r>
  <r>
    <s v="Plan Institucional de Capacitación (PIC) ejecutado"/>
    <x v="2"/>
    <s v="GESTIÓN DEL TALENTO HUMANO"/>
    <s v="DESARROLLO DEL TALENTO HUMANO"/>
    <s v="GGH"/>
    <s v="Grupo de Gestión Humana"/>
    <x v="2"/>
    <n v="0.71399999999999997"/>
    <s v="En el período objeto de seguimiento se ejecutaron las siguientes actividades relacionadas con el programa de capacitación del Plan de Desarrollo de Talento Humano: Jornada de inducción y Taller de servicio al ciudadano en el mes de abril, Capacitación en materia de Evaluación del desempeño laboral y capacitación en operación de SIGEP en mayo, Charla de historias laborales en el mes de junio. Es importante señalar que las demás actividades programadas en el PDTH 2015, se encuentran supeditadas a la finalización del proceso de contratación para llevar a cabo el Plan Institucional de Capacitación del Ministerio."/>
  </r>
  <r>
    <s v="Registro de correspondencia recibida"/>
    <x v="2"/>
    <s v="GESTIÓN DOCUMENTAL"/>
    <m/>
    <s v="GGA"/>
    <s v="Grupo de Gestión Administrativa"/>
    <x v="2"/>
    <n v="1"/>
    <s v="N/A"/>
  </r>
  <r>
    <s v="Registro de correspondencia externa despachada"/>
    <x v="2"/>
    <s v="GESTIÓN DOCUMENTAL"/>
    <m/>
    <s v="GGA"/>
    <s v="Grupo de Gestión Administrativa"/>
    <x v="2"/>
    <n v="0.88300000000000001"/>
    <s v="N/A"/>
  </r>
  <r>
    <s v="Tablas de retención documental actualizadas"/>
    <x v="2"/>
    <s v="GESTIÓN DOCUMENTAL"/>
    <m/>
    <s v="GGA"/>
    <s v="Grupo de Gestión Administrativa"/>
    <x v="2"/>
    <n v="1"/>
    <s v="N/A"/>
  </r>
  <r>
    <s v="Expedición de Certificados de Disponibilidad Presupuestal"/>
    <x v="2"/>
    <s v="GESTIÓN FINANCIERA"/>
    <m/>
    <s v="GGF"/>
    <s v="Grupo de Gestión Financiera y Contable"/>
    <x v="2"/>
    <n v="1"/>
    <s v="En el indicador Expedición de Certificados de Disponibilidad Presupuestal se puede analizar que durante el segundo trimestre del año 2015 el mayor numero de CDPs se expidió en el mes de abril. Se cumplio la meta del indicador."/>
  </r>
  <r>
    <s v="Expedición de Registros Presupuestales"/>
    <x v="2"/>
    <s v="GESTIÓN FINANCIERA"/>
    <m/>
    <s v="GGF"/>
    <s v="Grupo de Gestión Financiera y Contable"/>
    <x v="2"/>
    <n v="1"/>
    <s v="Para el segundo trimestre el indicador Expedición de Registros Presupuestales nos muestra que la mayor cantidad de expedición de RPs se realizó en el mes de abril, su comportamiento se ha mantenido con una pequeña variación en los  meses de mayo y junio.  Se cumplió la meta del indicador en 100%."/>
  </r>
  <r>
    <s v="Modificaciones presupuestales"/>
    <x v="2"/>
    <s v="GESTIÓN FINANCIERA"/>
    <m/>
    <s v="GGF"/>
    <s v="Grupo de Gestión Financiera y Contable"/>
    <x v="2"/>
    <n v="1"/>
    <s v="Se puede analizar que durante el segundo trimestre del año 2015, el número de modificaciones presupuestales es equivalente al trimestre anterior, esto refleja que la Planeación al inicio de la vigencia 2015 por parte de las diferentes áreas del MJD ha sido moderadamente adecuada."/>
  </r>
  <r>
    <s v="Pagos de compromisos"/>
    <x v="2"/>
    <s v="GESTIÓN FINANCIERA"/>
    <m/>
    <s v="GGF"/>
    <s v="Grupo de Gestión Financiera y Contable"/>
    <x v="2"/>
    <n v="1"/>
    <s v="El indicador de pago de compromisos, durante el segundo trimestre,  refleja que se ha cumplido en el 100%, es decir, las cuentas o solicitudes de pago presentadas a tesorería se tramitaron eficazmente."/>
  </r>
  <r>
    <s v="Registro, actualización y presentación de los estados financieros del Ministerio de Justicia y del Derecho"/>
    <x v="2"/>
    <s v="GESTIÓN FINANCIERA"/>
    <m/>
    <s v="GGF"/>
    <s v="Grupo de Gestión Financiera y Contable"/>
    <x v="2"/>
    <n v="1"/>
    <s v="Los estados finanacieros del MJD, con corte al 31 de marzo de 2015, fueron tranferidos a la Contaduría General de la Nación y se encuentran publicados en la página web del Ministerio de Justicia y del Derecho"/>
  </r>
  <r>
    <s v="Actos administrativos elaborados"/>
    <x v="2"/>
    <s v="GESTIÓN JURÍDICA"/>
    <s v="ACTUACIONES ADMINISTRATIVAS"/>
    <s v="OAJ"/>
    <s v="Oficina Asesora Jurídica"/>
    <x v="2"/>
    <n v="1"/>
    <s v="Se revisaron los actos administrativos sometidos a consideración de la Oficina Asesora Jurídica."/>
  </r>
  <r>
    <s v="Consultas tramitadas"/>
    <x v="2"/>
    <s v="GESTIÓN JURÍDICA"/>
    <s v="ACTUACIONES ADMINISTRATIVAS"/>
    <s v="OAJ"/>
    <s v="Oficina Asesora Jurídica"/>
    <x v="2"/>
    <n v="1"/>
    <s v="En el período se formuló una consulta al Consejo de Estado"/>
  </r>
  <r>
    <s v="Derechos de petición atendidos"/>
    <x v="2"/>
    <s v="GESTIÓN JURÍDICA"/>
    <s v="ACTUACIONES ADMINISTRATIVAS"/>
    <s v="OAJ"/>
    <s v="Oficina Asesora Jurídica"/>
    <x v="2"/>
    <n v="1"/>
    <s v="Durante los meses de abril a junio se atendieron 136 derechos de petición (sin incluir tutelas, como se venía efectuando en periosdos anteriores), de las cuales el Grupo de Actuaciones Administrativas atendió 107, el Grupo de Extinción de dominio 27 y el Grupo de Defensa Jurídica 2, pleno el cumplimiento de los términos.  (45 en abril,  47 en mayo y 44 en junio)_x000a_"/>
  </r>
  <r>
    <s v="Gestionar y elaborar las acciones de tutela de competencia de la Oficina Asesora Jurídica del Ministerio de Justicia y del Derecho"/>
    <x v="2"/>
    <s v="GESTIÓN JURÍDICA"/>
    <s v="ACTUACIONES ADMINISTRATIVAS"/>
    <s v="OAJ"/>
    <s v="Oficina Asesora Jurídica"/>
    <x v="2"/>
    <n v="1"/>
    <s v="Se gestionaron todas las tutelas notificadas de competencia de la Oficina Asesora Jurídica"/>
  </r>
  <r>
    <s v="Porcentaje de Centros de Conciliación y/o Entidades Avaladas vigilados SIC/SECIV"/>
    <x v="0"/>
    <s v="INSPECCIÓN, CONTROL Y VIGILANCIA"/>
    <m/>
    <s v="DMASC"/>
    <s v="Dirección de Métodos Alternativos de Solución de Conflíctos"/>
    <x v="0"/>
    <n v="1"/>
    <s v="La Dirección de Métodos Alternativos de Solución de Conflictos realizó a 31 de Enero de 2015 la inspección virtual programada a los trescientos cincuenta y tres (353) Centros de Conciliación y/o Arbitraje que a esa fecha estaban activos, cumpliendo así el 100% de la meta establecida para la vigencia 2015._x000a__x000a_El resultado generado de la Inspección virtual realizada, permitió establecer el reporte del estado actual de los 353 Centros, donde se evidenció que 47 incumplían con los registros requeridos. En atención a ello, la Dirección de MASC en el mes de marzo de 2015 realizó los 47 requerimientos a los Centros de Conciliación que estaban incumpliendo."/>
  </r>
  <r>
    <s v="Porcentaje de centros penitenciarios y carcelarios con diagnósticos elaborados"/>
    <x v="3"/>
    <s v="INSPECCIÓN, CONTROL Y VIGILANCIA"/>
    <m/>
    <s v="DPC"/>
    <s v="Dirección de Política Criminal"/>
    <x v="0"/>
    <n v="1"/>
    <s v="En el segundo trimestre la DPCP realizó 10 visitas a centros penitenciarios y carcelarios"/>
  </r>
  <r>
    <s v="Informes de visitas a establecimientos penitenciarios y carcelarios"/>
    <x v="3"/>
    <s v="INSPECCIÓN, CONTROL Y VIGILANCIA"/>
    <m/>
    <s v="DPC"/>
    <s v="Dirección de Política Criminal"/>
    <x v="0"/>
    <n v="1"/>
    <s v="La DPCP realizó 10 visitas a centros penitenciarios y se elaboraron los informes respectivos "/>
  </r>
  <r>
    <s v="EFICACIA: % De cumplimiento del programa de auditorías"/>
    <x v="2"/>
    <s v="SEGUIMIENTO Y EVALUACIÓN"/>
    <m/>
    <s v="OCI"/>
    <s v="Oficina de Control Interno"/>
    <x v="3"/>
    <n v="1"/>
    <s v="_x000a_Se dio cumplimiento a la meta definida en el plan de acción de la Oficina de Control Interno, que consistía en realizar seis (6) auditorías internas en el segundo trimestre, las cuales fueron: _x000a__x000a_1.  Proceso Direccionamiento y Planeación Institucional – Procedimiento Formulación, Actualización y Seguimiento de Proyectos de Inversión, Subproceso Gestión de Proyectos del Sector Justicia Financiados por Organismos Internacionales._x000a_2. Proceso Aplicación de Política y/o Normas - Subproceso de Asuntos de Asuntos Internacionales -Procedimientos Tramitar Solicitudes de Extradición Pasiva y Tramitar Solicitudes de Extradición Activa._x000a_3. Proceso de Gestión Financiera_x000a_4. Procedimiento Atención a Peticiones, Quejas, Reclamos o Sugerencias._x000a_5. Proceso Gestión de Recursos Informáticos. _x000a_6. Procedimiento Expedir Acto Administrativo que resuelve Indulto. "/>
  </r>
  <r>
    <s v="Porcentaje de avance de documentos CONPES"/>
    <x v="0"/>
    <s v="FORMULACIÓN Y ADOPCIÓN DE POLÍTICAS"/>
    <m/>
    <s v="DDDOJ"/>
    <s v="Dirección de Desarrollo del Derecho y del Ordenamiento Jurídico"/>
    <x v="0"/>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Seguimiento a los resultas del Plan de Acción institucional"/>
    <x v="2"/>
    <s v="DIRECCIONAMIENTO Y PLANEACIÓN INSTITUCIONAL"/>
    <m/>
    <s v="OAP"/>
    <s v="Oficina Asesora de Planeación"/>
    <x v="1"/>
    <n v="0.97267363553214337"/>
    <s v="El resultado de los indicadores del segundo trimestre de 2015 señala que en promedio las dependencias tuvieron un avance en el logro de las metas inferior pero cercano con lo programado en el Plan de Acción. Se aclara que la fecha de reporte es 20 de agosto debido a que el procesamiento del seguimiento del Plan de Acción culminó el 18 de agosto de 2015 (entre otros factores influyó la entrega tardía del seguimiento del Plan de Acción de una dependencia)."/>
  </r>
  <r>
    <s v="Solicitudes de registros o actualización de proyectos de inversión tramitadas en el módulo Banco de Programas y Proyectos de Inversión - BPIN del Sistema Unificado de Inversión y Finanzas Públicas - SUIFP"/>
    <x v="2"/>
    <s v="DIRECCIONAMIENTO Y PLANEACIÓN INSTITUCIONAL"/>
    <m/>
    <s v="OAP"/>
    <s v="Oficina Asesora de Planeación"/>
    <x v="1"/>
    <n v="1"/>
    <s v="El indicador se cumplió al 100% toda vez que se atendieron todas las solicitudes tanto de registro como de actualización de los proyectos de inversión del Ministerio de Justicia y del Derecho y de las Entidades adscritas durante el 2do trimestre de la presente vigencia. En total se presentaron 49 solicitudes y se atendieron en su totalidad."/>
  </r>
  <r>
    <s v="Proceso de legalización y titulación de tierras a beneficiarios de desarrollo alternativo en el marco de la estrategia de apoyo a iniciativas territoriales para fortalecer la implementación de una política regional de drogas, apoyado y supervisado"/>
    <x v="1"/>
    <s v="APLICACIÓN DE POLÍTICAS Y O NORMAS"/>
    <s v="ESTRATEGIA Y ANÁLISIS"/>
    <s v="DPCD"/>
    <s v="Subdirección de Estrategia y Análisis"/>
    <x v="0"/>
    <n v="1"/>
    <s v="En el primer y segundo trimestre, se han realizado seguimiento a la implementación de las acciones que buscan apoyar el proceso de formalización de tierras y se ha hecho supervisión de su desarrollo nutriéndose de los reportes emitidos por UNODC, de visitas y talleres en campo y por los reportes de comités."/>
  </r>
  <r>
    <s v="Seguimiento a los proyectos seleccionados para financiar - (Prácticas Demostrativas)"/>
    <x v="1"/>
    <s v="APLICACIÓN DE POLÍTICAS Y O NORMAS"/>
    <s v="ESTRATEGIA Y ANÁLISIS"/>
    <s v="DPCD"/>
    <s v="Subdirección de Estrategia y Análisis"/>
    <x v="0"/>
    <m/>
    <s v="Este indicador correponde al  año 2014 el cual se cumplió al 100% el cual hacía parte del  poceso de Regionalización de la Subdirección Estrategica y de Análisis;  por lo anterior solicitamos amablemente anularlo para el año 2015 toda vez que el proceso de regionalización no apoyará  proyectos para este periodo anual en regionalización de la política de drogas  "/>
  </r>
  <r>
    <s v="Proyectos de desarrollo alternativo  (de un portafolio cofinanciado)"/>
    <x v="1"/>
    <s v="APLICACIÓN DE POLÍTICAS Y O NORMAS"/>
    <s v="ESTRATEGIA Y ANÁLISIS"/>
    <s v="DPCD"/>
    <s v="Subdirección de Estrategia y Análisis"/>
    <x v="0"/>
    <n v="0.90909090909090906"/>
    <s v="En el primer trimestre no se programó seguimientos a los proyectos debido que se adelanto durante el primer trimestre las jornadas &quot;Presidente en las Regiones&quot;, donde el MJD, mostró los avances de los proyectos en territorios._x000a__x000a_En el segundo trimestre, se realizaron las visitas de seguimiento a 10 proyectos (Memorandos de acuerdo) implementados.  Durante el mes de Abril en Antioquia (Memorando de acuerdo 1336 ASFACONFU, Memorando de acuerdo 1358 ASOFAGUA,  Memorando de acuerdo 1377 ASOPAJUZ) y durante el mes de Junio en  Magdalena (Memorando de acuerdo 1197 ASOPROPES,  Memorando de acuerdo 1193 ASOPROBENDI, Memorando de acuerdo 1221 ASOPESMAT), en Antioquia (Memorando de acuerdo 1343 ASOLETI,  Memorando de acuerdo 1339 ASOVECAU,  Memorando de acuerdo 1456 API) y La Guajira ( Memorando de acuerdo 1220 RESGUARDO KOGUI MALAYO). Derivado de estas visitas se nutrió el informe trimestral de implementación que da cuenta de los proyectos donde hizo presencia el Ministerio de Justicia y del Derecho.  Se ejecutará el cronograma de seguimiento conforme a las necesidades plantaeadas por el Comite Tecnico del Convenio 252 de 2013, con el fin de solucionar los inconvenientes derivados de su implementación por factores internos o externos.  _x000a__x000a_Se tiene planeado hacer estos reportes hasta diciembre de 2015 (Reportes de avances Agosto y Noviembre de 2015)."/>
  </r>
  <r>
    <s v="Porcentaje de avance de elaboración o revisión o actos administrativos"/>
    <x v="0"/>
    <s v="DISEÑO DE NORMAS"/>
    <m/>
    <s v="DMASC"/>
    <s v="Dirección de Métodos Alternativos de Solución de Conflíctos"/>
    <x v="0"/>
    <m/>
    <s v="La Dirección de Métodos Alternativos de Solución de Conflictos programó para la vigencia 2015 dos (2) Proyectos de acto administrativo, los cuales el día 10 de febrero del año 2015 fueron aprobados y firmados por el Señor Ministro de Justicia y del Derecho. No obstante, el día 27 de mayo de 2015 se expidió la Resolución 0388; con lo cual serían tres (3) los Proyectos de Acto Administrativo generados;  superando así la meta establecida para la vigencia 2015. A continuación se detalla esta información:_x000a__x000a_3 Resoluciones:_x000a_1. Resolución No. 0096 del 10 de febrero de 2015.&quot;Por la cual se hace una delegación en el Ministerio de Justicia y del Derecho&quot;: _x000a_2. Resolución 0097 del 10 de febrero de 2015.&quot;Por la cual se hace una delegación en el Director de Métodos Alternativos de Solución de Conflictos del Ministerio de Justicia y del Derecho, en materia de Resolución de Conflictos de competencias entre Centros de Arbitraje &quot;: _x000a_3. Resolución 0388 del 27 de mayo de 2015. &quot;Por la cual se hace una delegación en el Ministerio de Justicia y del Derecho&quot;."/>
  </r>
  <r>
    <s v="Constituir al Ministerio de Justicia y del Derecho como parte en los procesos de Extinción de Dominio que sean identificados por el área y en los cuales le asista interés jurídico para actuar"/>
    <x v="2"/>
    <s v="GESTIÓN JURÍDICA"/>
    <m/>
    <s v="OAJ"/>
    <s v="Oficina Asesora Jurídica"/>
    <x v="2"/>
    <n v="1"/>
    <s v="El dato del número de los procesos en los cuales se interviene se toma una vez el proceso es asignado al apoderado correspondiente, independientemente de la fecha de radicación del poder, pues no es necesario tomar la fecha de presentación del mismo ya que esta sólo tiene efectos formales, pues la intervención es de Ley, de acuerdo con lo establecido en el artículo 5° de la Ley 793 de 2002 modificado por el artículo 74 de la Ley 1453 de 2011 Y 32 de la Ley 1708 de 2014 . Es de anotar que en el mes de junio de 2014 se recibieron  procesos de la Dirección Nacional de Estupefacientes en Liquidación y en la actualidad el Grupo interviene en  1310 los cuales se conforman de esa carga laboral así como los que ha comunicado la Fiscalía, los cuales han sido asignados gradualmente y de conformidad con los criterios de selección establecidos en el Manual de Intervención del Ministerio de Justicia y del Derecho. 255-50"/>
  </r>
  <r>
    <s v="Porcentaje de avance de elaboración o revisión o actos administrativos"/>
    <x v="0"/>
    <s v="DISEÑO DE NORMAS"/>
    <m/>
    <s v="DJF"/>
    <s v="Dirección de Justicia Formal"/>
    <x v="0"/>
    <n v="1"/>
    <s v="En el segundo trimestre,  la Dirección adelanto la revisión y ajuste del proyecto de decreto que reglamenta el artículo 3 de la ley 1555 de 2013"/>
  </r>
  <r>
    <s v="Porcentaje de avance de elaboración de políticas"/>
    <x v="0"/>
    <s v="FORMULACIÓN Y ADOPCIÓN DE POLÍTICAS"/>
    <m/>
    <s v="DDDOJ"/>
    <s v="Dirección de Desarrollo del Derecho y del Ordenamiento Jurídico"/>
    <x v="0"/>
    <m/>
    <s v="La DDDOJ,  luego de terminar su participación en la elaboración del ya publicado Documento Conpes 3816 de Octubre de 2014,  se encuentra participando en la elaboración de un documento pre Conpes orientado a la calidad y la eficacia producción de las normas jurídicas del Gobierno Nacionalo. El avance en la elaboración de estos se registra en la hoja de indicadores respectiva."/>
  </r>
  <r>
    <s v="Porcentaje de avance de elaboración de políticas"/>
    <x v="0"/>
    <s v="FORMULACIÓN Y ADOPCIÓN DE POLÍTICAS"/>
    <m/>
    <s v="DJF"/>
    <s v="Dirección de Justicia Formal"/>
    <x v="0"/>
    <m/>
    <s v="En segundo trimestre la dirección NO recibió solicitudes para la elaboración política pública en materia de Justicia."/>
  </r>
  <r>
    <s v="Porcentaje de avance de documentos CONPES"/>
    <x v="0"/>
    <s v="FORMULACIÓN Y ADOPCIÓN DE POLÍTICAS"/>
    <m/>
    <s v="DJF"/>
    <s v="Dirección de Justicia Formal"/>
    <x v="0"/>
    <m/>
    <s v="En segundo trimestre la dirección NO recibió solicitudes para la elaboración política pública en materia de Justicia."/>
  </r>
  <r>
    <s v="Porcentaje de avance de elaboración de políticas"/>
    <x v="1"/>
    <s v="FORMULACIÓN Y ADOPCIÓN DE POLÍTICAS"/>
    <m/>
    <s v="DPCD"/>
    <s v="Dirección de Política contra las Drogas"/>
    <x v="0"/>
    <m/>
    <s v="LA DIRECCIÓN DE POLÍTICA CONTRA LAS DROGAS Y ACTIVIDADES RELACIONADAS  A LA FECHA  NO PARTICIPA EN LA ELABORACIÓN DE POLITICAS PUBLICAS."/>
  </r>
  <r>
    <s v="Porcentaje de avance de documentos CONPES"/>
    <x v="1"/>
    <s v="FORMULACIÓN Y ADOPCIÓN DE POLÍTICAS"/>
    <m/>
    <s v="DPCD"/>
    <s v="Dirección de Política contra las Drogas"/>
    <x v="0"/>
    <m/>
    <s v="LA DIRECCIÓN DE POLÍTICA CONTRA LAS DROGAS Y ACTIVIDADES RELACIONADAS  A LA FECHA  NO PARTICIPA EN LA ELABORACIÓN DE DOCUMENTOS CONPES."/>
  </r>
  <r>
    <s v=" Desempeño del Sistema Integrado de Gestión"/>
    <x v="2"/>
    <s v="MEJORAMIENTO CONTINUO"/>
    <m/>
    <s v="OAP"/>
    <s v="Oficina Asesora de Planeación"/>
    <x v="3"/>
    <n v="0.95"/>
    <n v="0.95199999999999996"/>
  </r>
  <r>
    <s v="Porcentaje de avance en el diseño e implementación del Sistema Integrado de Gestión"/>
    <x v="2"/>
    <s v="MEJORAMIENTO CONTINUO"/>
    <m/>
    <s v="OAP"/>
    <s v="Oficina Asesora de Planeación"/>
    <x v="3"/>
    <m/>
    <s v="ANUAL"/>
  </r>
  <r>
    <s v="Percepción del ciudadano frente a la atención recibida por el Grupo de Servicio al Ciudadano"/>
    <x v="0"/>
    <s v="GESTIÓN DE LA INFORMACIÓN"/>
    <s v="SERVICIO AL CIUDADANO"/>
    <s v="GSC"/>
    <s v="Grupo de Servicio al Ciudadano."/>
    <x v="1"/>
    <n v="0.97368421052631582"/>
    <s v="Durante el primer semestre de 2015 el total de encuestas diligenciadas por los ciudadanos para calificar las respuestas recibidas por parte de los funcionarios del Grupo de Servicio al Ciudadano fue de 38, donde se preguntó &quot;¿Las respuestas que le dieron los funcionarios resolvieron sus inquietudes?&quot;, 37 respuestas fueron &quot;SI&quot; teniendo como resultado un 97.4% de efectividad. "/>
  </r>
  <r>
    <s v="Calidad de la información"/>
    <x v="0"/>
    <s v="GESTIÓN DE LA INFORMACIÓN"/>
    <m/>
    <s v="OIJ"/>
    <s v="Oficina de Infomación en Justicia"/>
    <x v="1"/>
    <m/>
    <m/>
  </r>
  <r>
    <s v="Optimización del trámite de expedición del CCITE para el manejo de sustancias químicas controladas"/>
    <x v="1"/>
    <s v="INSPECCIÓN, CONTROL Y VIGILANCIA"/>
    <m/>
    <s v="SCYF"/>
    <s v="Sub Dirección de Control y Fiscalización de Sustancias Químicas"/>
    <x v="0"/>
    <n v="0.91400000000000003"/>
    <s v="Durante el segundo trimestre se observa un incremento en las solicitudes recibidas con respecto al trimestre anterior en un 37%, esto obedece a la aplicacion de la Resolución N° 0001 del 08 de Enero de 2015 ya que en virtud de la misma, los límites mínimos de control para tres sustancias contoladas fueron disminuidos, hubo inclusión de cuatro nuevas sustancias a nivel nacional y para los agentes de la cadena de combustibles registrados en el sistama SICOM y ubicados en los 10 departamentos con mayor afcetación por presencia de cultivos ilícito, se expide una autorización ordinaria. Es importante anotar que la transición para aquellas sustancias cuyo límite se redujo venció en el mes de abril, motivo por el cual desde el mes de marzo el número de solicitudes ha sido significativo. Con relación al Resultado de la Variable 1, vale la pena anotar que  gracias a la gestión y desempeño de las personas que trabajan en la Subdirección, el porcentaje de solicitudes gestionadas con relación al primer trimestre se incremento en un 78%, lo que equivale a 1320 trámites."/>
  </r>
  <r>
    <s v="Acciones de Inspección, Control y Vigilancia en Centros de Conciliación y/o Entidades Avaladas"/>
    <x v="0"/>
    <s v="INSPECCIÓN, CONTROL Y VIGILANCIA"/>
    <m/>
    <s v="DMASC"/>
    <s v="Dirección de Métodos Alternativos de Solución de Conflíctos"/>
    <x v="0"/>
    <n v="0.32"/>
    <s v="La Dirección de Métodos Alternativos de Solución de Conflictos programó para la vigencia 2015 la realización de cincuenta (50) Acciones de Inspección, Control y Vigilancia (50 Visitas de inspección) a los Centros de Conciliación y/o Arbitraje priorizados._x000a__x000a_Visitas realizadas: Durante el primer semestre del año 2015 se realizaron dieciséis (16) visitas de inspección a los Centros de Conciliación y/o Arbitraje priorizados, lo cual representa un avance del 32% con respecto a la meta establecida. Asimismo se efectuaron catorce (14) requerimientos de inspección para el debido cumplimiento de la norma. _x000a__x000a_Nota: Las demás visitas están programadas a  ejecutarse durante el segundo  semestre del año 2015."/>
  </r>
  <r>
    <s v="Cumplimiento del término legal de la etapa de investigación disciplinaria"/>
    <x v="2"/>
    <s v="GESTIÓN DEL TALENTO HUMANO"/>
    <s v="GESTIÓN DE ASUNTOS DISCIPLINARIOS"/>
    <s v="GDI"/>
    <s v="Grupo de Control Disciplinario Interno "/>
    <x v="2"/>
    <m/>
    <s v="En este trimestre ningún proceso llegó a esta etapa de evaluación."/>
  </r>
  <r>
    <s v="Cumplimiento del término legal de la etapa de indagación preliminar "/>
    <x v="2"/>
    <s v="GESTIÓN DEL TALENTO HUMANO"/>
    <s v="GESTIÓN DE ASUNTOS DISCIPLINARIOS"/>
    <s v="GDI"/>
    <s v="Grupo de Control Disciplinario Interno "/>
    <x v="2"/>
    <n v="1"/>
    <s v="EN EL PRESENTE TRIMESTRE SE DIO CUMPLIMIENTO A LOS TRAMITES Y TERMINOS DE LEY FRENTE A LA EVALUACIÓN DE LOS PROCESOS DE INDAGACION PRELIMINAR  QUE LLEGAN A ESTA ETAPA ; EN ESTE SENTIDO, DOCE (12) PROCESOS LLEGARON A LA MISMA  E IGUAL NUMERO DE INDAGACIONES PRELIMINARES SE EVALUARON. DIEZ (10) CULMINARON CON AUTO DE ARCHIVO  Y DOS (02)  SE CONVIRTIÓ EN INVESTIGACIÓN DISCIPLINARIA.   "/>
  </r>
  <r>
    <s v="EFECTIVIDAD: Efectividad en las acciones de mejoramiento dentrol del SIG"/>
    <x v="2"/>
    <s v="SEGUIMIENTO Y EVALUACIÓN"/>
    <m/>
    <s v="OCI"/>
    <s v="Oficina de Control Interno"/>
    <x v="3"/>
    <m/>
    <s v="No se reportan datos para el indicador,  toda vez que la matriz de Acciones de mejoramiento - Formato “Solicitud y consolidación de acciones de mejoramiento” fue actualizada y ajustada recientemente por la Oficina Asesora de Planeación, por lo tanto la OCI durante el primer semestre no pudo diligenciar dicha matriz, situación que impide contar con datos suficientes para generar una estadística confiable. "/>
  </r>
  <r>
    <s v="Atención de solicitudes de conciliación prejudicial en las que se convoque al MJD"/>
    <x v="2"/>
    <s v="GESTIÓN JURÍDICA"/>
    <s v="DEFENSA JURÍDICA"/>
    <s v="OAJ"/>
    <s v="Oficina Asesora Jurídica"/>
    <x v="2"/>
    <n v="1"/>
    <s v="Teniendo en cuenta que el trámite de todas las solicitudes de conciliación inicia en el mes en que se radican los traslados en el MJD mediante la asignación inmediata del caso al apoderado a cargo, finalizando su gestión en ese mismo periodo o en los siguientes, según las sesiones del Comité de Conciliación y las citaciones a las audiencias de conciliación correspondientes; devienen razonables, eficientes y adecuados los trámites realizados.   "/>
  </r>
</pivotCacheRecords>
</file>

<file path=xl/pivotCache/pivotCacheRecords2.xml><?xml version="1.0" encoding="utf-8"?>
<pivotCacheRecords xmlns="http://schemas.openxmlformats.org/spreadsheetml/2006/main" xmlns:r="http://schemas.openxmlformats.org/officeDocument/2006/relationships" count="100">
  <r>
    <s v="Casas de Justicia en operación"/>
    <x v="0"/>
    <x v="0"/>
    <x v="0"/>
    <s v="DMASC"/>
    <x v="0"/>
    <s v="Procesos Misionales"/>
    <n v="0.75"/>
    <s v="La Dirección de Métodos Alternativos de Solución de Conflictos programó para la vigencia 2015, una meta anual de cuatro (4) Casas de Justicia en operación._x000a__x000a_Avance: A 30 de Junio del año 2015, han entrado en operación tres (3) Casas de Justicia; cumpliendo así el 75% de la meta establecida para la vigencia:_x000a_*BOYACÁ: Villa de Leyva (Febrero 2015)._x000a_*TOLIMA: Rovira (Marzo 2015)._x000a_*CUNDINAMARCA: Tocancipá (Julio 2015)._x000a__x000a_CONSOLIDADO: A 30 de julio del año 2015, se cuenta con un total de ciento cuatro (104) Casas de Justicia en Operación, las cuales se encuentran ubicadas en 28 Departamentos y 88 Municipios del Territorio Nacional. "/>
  </r>
  <r>
    <s v="Centros de Convivencia Ciudadana en operación"/>
    <x v="0"/>
    <x v="0"/>
    <x v="0"/>
    <s v="DMASC"/>
    <x v="0"/>
    <s v="Procesos Misionales"/>
    <n v="0.25"/>
    <s v="La Dirección de Métodos Alternativos de Solución de Conflictos programó para la vigencia 2015, una meta anual de tres (3) Centros de Convivencia Ciudadana en operación._x000a__x000a_Avance: A 30 de junio de 2015, ha entrado en operación un (1) Centro de Convivencia Ciudadana, cumpliendo así el 25% de la meta establecida para la vigencia:_x000a_*CÓRDOBA: Ciénaga de Oro._x000a__x000a_CONSOLIDADO: A 30 de junio de 2015, se cuenta con un total de treinta y tres (33) Centros de Convivencia Ciudadana en Operación, los cuales se encuentran ubicados en 18 Departamentos y 33 Municipios del Territorio Nacional. "/>
  </r>
  <r>
    <s v="Número de procesos de implementación de Conciliadores en Equidad avalados"/>
    <x v="0"/>
    <x v="0"/>
    <x v="0"/>
    <s v="DMASC"/>
    <x v="0"/>
    <s v="Procesos Misionales"/>
    <n v="1"/>
    <s v="OBSERVACIÓN: El tiempo de implementación de los procesos de Conciliación en Equidad puede tener una duración variable y/o indefinida según el tiempo de respuesta que la Organización Ejecutora y/o Formadora dé a los requerimientos de la documentación y/o parámetros pendientes de los Postulados a Conciliadores en Equidad, lo cual puede dificultar la continuidad de los procesos de selección y posterior generación de la comunicación de aval. En este sentido, el número de procesos de Conciliación en Equidad pueden variar durante el año por circunstancias como: nuevas solicitudes,  no presentación de la documentación requerida, retrasos presentados, situaciones imprevistas que puedan surgir, entre otras. _x000a__x000a_Teniendo en cuenta lo anterior, para la vigencia 2015 la Dirección de Métodos Alternativos de Solución de  Conflictos programó la meta de un (1) proceso de implementación, la cual ya cumplió. No obstante por ser un Indicador por demanda,  han llegado nuevos procesos, por lo cual podrían generarse para el año 2015 once (11) más._x000a__x000a_Avances. Se implementó el proceso programado para la vigencia 2015, correspondiente a BOGOTÁ D.C. (Proceso unificado 2011 a 2015 / Secretaría de Gobierno de Bogotá), el cual arrojó un total de 29 ciudadanos avalados mediante OFI15-0014911-DMA-2100 del 9-Jun-2015._x000a__x000a_Once procesos más se encuentran en fase de implementación, los cuales podrían salir en esta vigencia, dependiendo la entrega de documentación y demás parámetros de selección por parte de las Organizaciones Ejecutoras:  Aratoca, Vistahermosa, radera, Florida, Miranda, Puerto Libertador, Montelíbano, Caloto, San José de Ure, Caucasia, El Bagre."/>
  </r>
  <r>
    <s v="Número de municipios con procesos de fortalecimiento de Conciliación en Equidad"/>
    <x v="0"/>
    <x v="0"/>
    <x v="0"/>
    <s v="DMASC"/>
    <x v="0"/>
    <s v="Procesos Misionales"/>
    <m/>
    <s v="La Dirección de Métodos Alternativos de Solución de Conflictos programó para la vigencia 2015, el fortalecimiento de cinco (5) municipios, a través de la realización de un Diplomado de actualización de Conciliadores en Equidad._x000a__x000a_Avance: Los Municipios que estarán fortalecidos al final de la vigencia 2015, corresponden al Departamento de Valle del Cauca:_x000a_1. Buenaventura._x000a_2. Buga._x000a_3. Cali._x000a_4. Cartago._x000a_5. Tulúa._x000a__x000a_Para el desarrollo del proceso de capacitación se suscribió el Contrato No. 0534 del 10 de julio de 2015."/>
  </r>
  <r>
    <s v="Atención de solicitudes de autorización para la creación de Centros de Conciliación"/>
    <x v="0"/>
    <x v="0"/>
    <x v="0"/>
    <s v="DMASC"/>
    <x v="0"/>
    <s v="Procesos Misionales"/>
    <n v="0.91700000000000004"/>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el primer semestre del año 2015, se han recibido doce (12) solicitudes de autorización para la creación de Centros de Conciliación y/o Arbitraje, de las cuales se han atendido once (11) y una (1) se encuentra en trámite; esto equivale al cumplimiento del 92% de la meta programada e indica que las  solicitudes recibidas han sido atendidas oportunamente; no obstante es importante anotar que 1 solicitud que se encuentra en trámite afectó el indicador, no porque no se esté atendiendo, sino porque se encuentra en estudio y  aún no se ha obtenido resultado de ella, teniendo en cuenta el término legal establecido. Los resultados obtenidos del trámite han sido: 5 Requerimientos, 6 Resoluciones de autorización de creación (134, 171, 172, 304, 353 y 472) y 1 solicitud que se encuentra en trámite._x000a__x000a_Nota: Se corrigió el reporte cuantitativo del I trimestre del año 2015, teniendo en cuenta la planilla de registro de las solicitudes recibidas y atendidas mes a mes."/>
  </r>
  <r>
    <s v="Eficiencia en la respuesta a las solicitudes de autorización para la creación de Centros de Conciliación y/o Arbitraje"/>
    <x v="0"/>
    <x v="0"/>
    <x v="0"/>
    <s v="DMASC"/>
    <x v="0"/>
    <s v="Procesos Misionales"/>
    <n v="1"/>
    <s v="Durante el primer semestre del año 2015, el 100% de las solicitudes tramitadas (11 solicitudes) para la autorización de creación de Centros de Conciliación y/o Arbitraje, obtuvieron respuesta en menos de 45 días, cuando lo establecido por la ley es de 60 días. _x000a__x000a_El tiempo promedio de respuesta de las solicitudes para la autorización de creación de Centros de Conciliación y/o Arbitraje durante el periodo de análisis, fue de 14 días."/>
  </r>
  <r>
    <s v="Atención de solicitudes de Otorgamiento de Aval para formar Conciliadores en Mecanismos Alternativos de Solución de Conflictos y en Insolvencia de Persona Natural no Comerciante."/>
    <x v="0"/>
    <x v="0"/>
    <x v="0"/>
    <s v="DMASC"/>
    <x v="0"/>
    <s v="Procesos Misionales"/>
    <n v="0.86699999999999999"/>
    <s v="TIPO DE INDICADOR: Indicador por Demanda._x000a_OBSERVACIÓN: Es un Indicador por demanda que durante el periodo objeto de análisis puede verse afectado por presentar variaciones en la cantidad de solicitudes recibidas y atendidas mes a mes; por ello, es importante anotar que dentro de las solicitudes atendidas se consideran las que tienen resultado ya sea requerimiento o Acto Administrativo y las que se encuentran en trámite al final de la vigencia, puesto que están en proceso de análisis. Esta observación se realiza con el fin de evitar al final de la vigencia, inconvenientes en la contabilización de las solicitudes que se reciben en el mes de diciembre y que quedan para el otro año, lo cual termina afectando el resultado del Indicador. En cuanto a las solicitudes no atendidas se consideran aquellas que no se encuentran en proceso de análisis._x000a__x000a_Avance: Durante primer semesstre del año 2015, se recibieron quince (15) solicitudes de otorgamiento de aval para impartir formación en Conciliación Extrajudicial en Derecho y en Insolvencia de Persona Natural No Comerciante de Persona Natural no Comerciante, de las cuales se atendieron trece (13) y dos (2) se encuentran en trámite (en proceso de análisis). Los resultados de las solicitudes atendidas fueron: 4 Requerimientos,9 Resoluciones de otorgamiento de Aval para impartir formación (5 en Conciliación y 4 en Insolvencia de Persona Natural no Comerciante) y  2 solicitudes que se encuentran en trámite. Aunque esto representa el 87% de cumplimiento, es importante anotar que 2 solicitudes que se encuentran en trámite afectaron el indicador, no porque no se estén atendiendo, sino porque se encuentran en estudio y  aún no se ha obtenido resultado de ella, teniendo en cuenta el término legal establecido._x000a__x000a_*Solicitudes de otorgamiento de aval para impartir formación en Conciliación Extrajudicial en Derecho: 9 solicitudes recibidas  (1 de diciembre 2014)  de las cuales 7 fueron atendidas: 2 con requerimiento y 5 con Resolución de otorgamiento de aval (35, 36, 106, 173, 289) y 2 solicitudes que se encuentran en trámite._x000a_*Solicitudes de otorgamiento de aval para impartir formación en Insolvencia de Persona Natural no Comerciante: 6 solicitudes recibidas (1 de diciembre 2014), las cuales fueron atendidas: 2 con Requerimiento y  4 con Resolución de otorgamiento de aval (115, 133, 334 y 422)._x000a__x000a_Nota 1: Está en proceso de aprobación el Procedimiento de Otorgamiento de Aval para impartir formación en Conciliación y en Insolvencia de la Persona Natural No Comerciante y la caracterización respectiva; las cuales fueron ajustadas y actualizadas. Este ajuste afectará el indicador, para lo cual se está surtiendo el trámite respectivo._x000a_Nota 2: Se incluyeron dos solicitudes recibidas en el mes de diciembre de 2014 y atendidas en los  meses de enero y febrero de 2015."/>
  </r>
  <r>
    <s v="Trámites de repatriación"/>
    <x v="0"/>
    <x v="0"/>
    <x v="1"/>
    <s v="OAI"/>
    <x v="1"/>
    <s v="Procesos Misionales"/>
    <n v="1"/>
    <s v="Durante el  trimestre comprendido entre abril y junio de 2015 se recibieron en la Oficina de Asuntos Internacionales 17 solicitudes de repatriacion de personas condenadas en otros paises, así: 7 en abril, 6 en mayo y 4 en junio. Todas estas fueron atendidas oportunamente por esta Oficina, cumpliendo asi en un 100% con la meta programada tal y como lo refleja la medición del indicador."/>
  </r>
  <r>
    <s v="Trámites de solicitudes de extradición"/>
    <x v="0"/>
    <x v="0"/>
    <x v="1"/>
    <s v="OAI"/>
    <x v="1"/>
    <s v="Procesos Misionales"/>
    <n v="1"/>
    <s v="De los expedientes de extradición recibidos para el período de enero a marzo se recibieron un total de 24 (que por términos son tramitadas en el trimestre), distribuidos así: enero 6, febrero 9 y 9 en marzo, los cuales se tramitaron en su totalidad._x000a_De los expedientes de extradición recibidos para el período de abril a junio se recibieron un total de 39 (que por términos son tramitadas en el trimestre), distribuidos así: abril 12, mayo 15 y 12 en junio, los cuales se tramitaron en su totalidad. Para este trimestre adicionalmente se atendieron 8 expedientes recibidos en el mes de marzo y que por términos de ley fueron tramitados en el mes de abril, teniendo un total de 47 expedientes tramitados."/>
  </r>
  <r>
    <s v="Requerimientos en materia de cooperación judicial de autoridades Nacionales y Extranjeras"/>
    <x v="0"/>
    <x v="0"/>
    <x v="1"/>
    <s v="OAI"/>
    <x v="1"/>
    <s v="Procesos Misionales"/>
    <n v="1"/>
    <s v="Indicador por Demanda_x000a_Para el segundo trimestre del año 2015, se recibieron y atendieron 16 solicitudes de asistencia mutua en materia penal, las cuales se distribuyeron de la siguiente manera: en abril se recibieron y tramitaron 7, en mayo se recibieron y tramitaron 6 y en junio se recibieron y tramitaron 3._x000a_Todas ellas fueron tramitadas oportunamente y de manera adecuada, cumpliendo asi con la meta del 100% programada."/>
  </r>
  <r>
    <s v="Entes territoriales asesorados para la gestión de planes departamentales de drogas"/>
    <x v="1"/>
    <x v="0"/>
    <x v="2"/>
    <s v="SEYA"/>
    <x v="2"/>
    <s v="Procesos Misionales"/>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Generación de conocimiento sobre la problemática de las drogas y actividades relacionadas"/>
    <x v="1"/>
    <x v="0"/>
    <x v="2"/>
    <m/>
    <x v="2"/>
    <s v="Procesos Misionales"/>
    <m/>
    <s v="N/A"/>
  </r>
  <r>
    <s v="Sistema de información del Observatorio de Drogas de Colombia – Generación de datos en el Sistema de información del Observatorio de Drogas de Colombia – ODC."/>
    <x v="1"/>
    <x v="0"/>
    <x v="2"/>
    <m/>
    <x v="2"/>
    <s v="Procesos Misionales"/>
    <n v="1"/>
    <s v="Se avanzo en las siguientes implementaciones:_x000a__x000a_1 Implementación de desarrollo para caracterizaciones regionales con información a nivel de consulta, reportes y visor geográfico. _x000a_2 Desarrollo de las implementaciónes y mejoras definidas para la fase de mantenimiento del proyecto. "/>
  </r>
  <r>
    <s v="Consejos Seccionales de Estupefacientes y/o Comités Departamentales de drogas y/o capacitaciones temáticas  a entes territoriales asesorados, acompañados y/o capacitados"/>
    <x v="1"/>
    <x v="0"/>
    <x v="2"/>
    <s v="SEYA"/>
    <x v="2"/>
    <s v="Procesos Misionales"/>
    <n v="1"/>
    <s v="En el segundo trimestre de 2015 se realizaron:   Se realizaron 24 sesiones de trabajo  para  promover la política regional de drogas en _x000a_1.Atlántico,  2.Caldas (junio), 3.Caldas  (abril), 4.Casanare, 5.Cauca, 6.Chocó , 7.Córdoba, 8.Cundinamarca, 9,Guainía, , 10.Guajira, 11Guaviare, 12,Magdalena, 13. Meta, 14.Neiva ,15. Norte de Santander, 16.Putumayo, 17.Quindio, 18.Risaralda (mayo). 19.Risaralda (junio), 20.San Andrés y Providencia, 21.Santander, 22.Sucre, 23 Tolima , 24, Valle.  _x000a_"/>
  </r>
  <r>
    <s v="Actualización y cargue de normas en SUIN-JURISCOL"/>
    <x v="0"/>
    <x v="0"/>
    <x v="3"/>
    <s v="DDDOJ"/>
    <x v="3"/>
    <s v="Procesos Misionales"/>
    <n v="0.90500000000000003"/>
    <s v="Se logro cargar la mayoría de las normas cuyo documento insumo se encontraba preparado de acuerdo con los pasos del procedimiento. Por la extención de algunas normas no se pudo cumplir con el 100%. "/>
  </r>
  <r>
    <s v="Cumplimiento de desembolsos"/>
    <x v="0"/>
    <x v="1"/>
    <x v="4"/>
    <s v="OAI"/>
    <x v="1"/>
    <s v="Procesos Estrategicos"/>
    <n v="0.78200000000000003"/>
    <s v="Durante el periodo reportado,  la Oficina de Asuntos Internacionales  tuvo  una programación de desembolsos por un  valor de $205.300.929  de los cuales se desembolsaron $160.450.421  dando un cumplimiento en el primer semestre del año 2015 del 78,2%, es de señalar que de acuerdo con la programación de pagos en los meses de febrero y marzo se presentó una incidencia para el no cumplimento de los mismos en razón a que se programó el pago del 100% de los contratos de prestación de servicios, pero por efectos de trámite en la suscripción de los mismos solo se pudo efectuar pagos por menor valor de lo programado. Para los otros meses las variaciones han estado en promedio a lo programado."/>
  </r>
  <r>
    <s v="Eficacia de gestión contractual"/>
    <x v="0"/>
    <x v="1"/>
    <x v="4"/>
    <s v="OAI"/>
    <x v="1"/>
    <s v="Procesos Estrategicos"/>
    <n v="0.95499999999999996"/>
    <s v="Como se observa en el reporte, durante el primer semestre del año 2015 se suscribieron 21 de los 22 contratos  que se tenía previsto adelantar, de modo que  se cumplió con la  meta en un  95,5% del total de los contratos previstos. Respecto al contrato faltante su proceso contractual se terminó en el mes de junio y quedó adjudicado, teniendo que por trámite será suscrito en el mes siguiente."/>
  </r>
  <r>
    <s v="Ejecución presupuestal "/>
    <x v="0"/>
    <x v="1"/>
    <x v="4"/>
    <s v="OAI"/>
    <x v="1"/>
    <s v="Procesos Estrategicos"/>
    <n v="0.37465011771117168"/>
    <s v="Durante el periodo reportado,  la Oficina de Asuntos Internacionales  tiene una apropiación presupuestal por un  valor de $917.500.000, de los cuales se comprometieron $343.741.483 dando un cumplimiento en el primer semestre del año 2015 del 37,5%, para el mes de junio fueron incorporados al presupuesto del Ministerio $170.000.000 a través de la Agencia Presidencial de Cooperación APC, con el fin de adelantar las actividades propias del proyecto &quot;Apoyo al fortalecimiento del acceso a la justicia - AECID&quot;, para ser ejecutados en la presente vigencia. En consecuencia se tiene que si bien es cierto el porcentaje de ejecución presupuestal está en el 37,5%, frente a la meta de compromisos presupuestales se viene cumpliendo con la misma, teniendo en cuenta la programación contractual."/>
  </r>
  <r>
    <s v="Trámites de modificación del presupuesto realizados"/>
    <x v="2"/>
    <x v="1"/>
    <x v="5"/>
    <s v="OAP"/>
    <x v="4"/>
    <s v="Procesos Estrategicos"/>
    <n v="1"/>
    <s v="En el primer trimestre de la presente vigencia 2015, no se atendió ninguna solicitud de modificación del presupuestal:_x000a__x000a_1. Traslado presupuestal para que el MJD realice los pagos finales a los ex funcionarios del liquidado DNE, mediante resolución N° 195 del 17 de marzo de 2015"/>
  </r>
  <r>
    <s v="Trámites de autorización de vigencias futuras realizados"/>
    <x v="2"/>
    <x v="1"/>
    <x v="5"/>
    <s v="OAP"/>
    <x v="4"/>
    <s v="Procesos Estrategicos"/>
    <n v="1"/>
    <s v="En el segundo trimestre de 2015, no se realizaron tramites de vigencias futuras del MJD,"/>
  </r>
  <r>
    <s v="Tiempo de respuesta a la solicitudes de modificación del presupuesto realizado"/>
    <x v="2"/>
    <x v="1"/>
    <x v="5"/>
    <s v="OAP"/>
    <x v="4"/>
    <s v="Procesos Estrategicos"/>
    <n v="1"/>
    <s v="Durante el segundo trimestre de 2015 no se atendió ninguna solicitud de modificación presupuestal."/>
  </r>
  <r>
    <s v="Seguimiento a la gestión del Plan de Acción institucional"/>
    <x v="2"/>
    <x v="1"/>
    <x v="5"/>
    <s v="OAP"/>
    <x v="4"/>
    <s v="Procesos Estrategicos"/>
    <n v="1"/>
    <s v="El resultado de gestión del segundo trimestre de 2015 indica que en promedio las dependencias tuvieron un avance en las actividades levemente superior a lo programado en el Plan de Acción para la vigencia.  Se aclara que la fecha de reporte es 19 de agosto debido a que el procesamiento del seguimiento del Plan de Acción culminó el 18 de agosto de 2015 (entre otros factores influyó la entrega tardía del seguimiento del Plan de Acción de una dependencia). Sobre la cifra, conviene precisar que la superación del 100% corresponde a que en promedio las dependencias realizaron un avance en las actividades superior al programado para el periodo."/>
  </r>
  <r>
    <s v="Porcentaje de avance de elaboración o revisión o actos administrativos"/>
    <x v="0"/>
    <x v="2"/>
    <x v="5"/>
    <s v="DDDOJ"/>
    <x v="3"/>
    <s v="Procesos Misionales"/>
    <m/>
    <s v="La Dirección de Desarrollo del Derecho no diseña, elabora o estudia Actos Administrativos._x000a_Formula borradores de proyectos normativos de decretos y de leyes para la consecución de sus funciones misionales, los cuales se ponen a consideración de la Viceministra de Desarrollo del Derecho y del Jefe de la Oficina Jurídica.                                                                                                         "/>
  </r>
  <r>
    <s v="Porcentaje de avance de elaboración o revisión o actos administrativos"/>
    <x v="1"/>
    <x v="2"/>
    <x v="5"/>
    <s v="DPCD"/>
    <x v="5"/>
    <s v="Procesos Misionales"/>
    <n v="1"/>
    <s v="En el segundo trimestre de la presente anualidad, se profirieron cuatro  (4) actos administrativos como soporte de la gestión adelantada por la Secretaria Técnica del Consejo Nacional de Estupefacientes (se incluye en el mes de abril (3) tres actos administrativos de los meses de enero, febrero y marzo, que no fueron incluidos en el primer trimestre) _x000a__x000a__x000a_1. Resolución No. 0002 de enero de 2015 “Por la cual se asignan definitivamente tres (3) predios rurales a la Unidad Administrativa especial de gestión de restitución de Tierras Despojadas”_x000a_ _x000a_2.  Resolución No. 0003 de febrero de 2015 “Por la cual se asignan definitivamente (3) predios al Instituto colombiano de desarrollo Rural –INCODER._x000a__x000a_3. Resolución No. 0004 de marzo de 2015 “Por medio de la Resolución No. 0004 del 20 de marzo de 2015, se autoriza la erradicación de cultivos ilícitos en áreas de comunidades que sean susceptibles de consulta previa para la erradicación de cultivos ilícitos”_x000a__x000a_4. Resolución No. 0005 de mayo de 2015 &quot;Por la cual se declarà la pèrdida de fuerza ejecutoria parcial de la Resoluciòn numero 004 de marzo 19 de 2014&quot; ._x000a__x000a_5. Resolución No. 0006 de mayo de 2015 &quot;Por la cual se ordena la suspensiòn del uso del herbicida glifosato en las operaciones de erradicaciòn de cultivos ilicitos mediante aspersion aèrea&quot;._x000a__x000a_6, Resolución No. 0007 de junio de 2015 &quot; Por medio de la cual se aprueba el Plan Nacional para la Promociòn de la Salud, Prevenciòn y la Atenciòn del Consumo de Sustancias Psicoactivas 2014-2021 y se creala Comisiòn TècnicaNacional de Reducciòn &quot; ._x000a__x000a_7. Resolución No. 0008 de junio de 2015 &quot;Por la cual se prorroga el termino establecido en el inciso 1 del articulo 42 de la Resoluciòn 001 del 8 de enero de 2015&quot; "/>
  </r>
  <r>
    <s v="Porcentaje de avance de elaboración o revisión o actos administrativos"/>
    <x v="3"/>
    <x v="2"/>
    <x v="5"/>
    <s v="DPCP"/>
    <x v="6"/>
    <s v="Procesos Misionales"/>
    <m/>
    <s v="En el segundo trimestre del 2015, la DPCP ha participado en la revisión y conceptos de:_x000a_-Participó en la revisión del Decreto Único de Justicia_x000a_-Elaboró el Decreto que regula la comisión de seguimiento a las condiciones del sistema penitenciario y carcelario._x000a_-Decreto de prestación de servicios de salud para la población privada de la libertad a cargo del INPEC. Se está realizando el último ajuste en la Oficina Jurídica del MJD_x000a_Proyectos de ley _x000a_-Protección animal: elaboró concepto con la discusión de CSPC y el Comité de Política Criminal _x000a_-Pesca ilegal: la DPCP elaboró concepto sobre proyecto de ley _x000a_-Bandas criminales: discusión y concepto proyecto 208/2014 Cámara; 133 de 2013 Senado._x000a_-Corrupción trasnacional: participó en la discusión en el CSPC, proyecto 159/2014 Cámara_x000a_-Ley anticontrabando: la DPCP revisó proyecto y conceptuó _x000a_-Ataques con ácido: discusión al interior del CSPC y conceptuó._x000a_-Reforma procedimiento penal, elaboró concepto _x000a_-Omisión de socorro: proyecto de ley 212_x000a_Los decretos en los que ha participado la DPCP hasta el momento no han sido firmados_x000a_"/>
  </r>
  <r>
    <s v="Proyectos de ley y/o acto legislativos en trámite"/>
    <x v="0"/>
    <x v="2"/>
    <x v="5"/>
    <s v="GAL"/>
    <x v="7"/>
    <s v="Procesos Misionales"/>
    <n v="1"/>
    <s v="A partir del primer periodo de la legistura 2014-2015,  las personas que hacen parte del grupo de Agenda Legislativa asistieron  a las sesiones del Congreso de la Republica en el mes de Abril, Mayo y Junio, 23 veces teniendo en cuenta que se sesiona los dias martes y miercoles de cada semana. cumpliendo en un cien por ciento la meta establecida para el periodo, sobre el mes de Enero, se debe tener en cuenta que el Congreso de la República no sesiona en este mes."/>
  </r>
  <r>
    <s v="Citaciones atendidas al Congreso de la República"/>
    <x v="0"/>
    <x v="2"/>
    <x v="5"/>
    <s v="GAL"/>
    <x v="7"/>
    <s v="Procesos Misionales"/>
    <n v="1"/>
    <s v="A partir del primer periodo de la legistura 2014-2015, las citaciones presentadas por el Congerso de la Republica para la asistencia del Ministro de Justicia y Derecho , fueron atendidas  por el Ministro o por la Viceministra de Promocion  la Justicia o el Viceministro de Politica Criminal y Justicia Restaurativa, cumpliendo en un cien por ciento la meta establecida para el periodo sin embargo es importante resaltar que de las citaciones allegadas al Ministerio a todas se les ha dado su respectiva respuesta, sobre el mes de Enero, se debe tener en cuenta que el Congreso de la República no sesiona en este mes."/>
  </r>
  <r>
    <s v="Porcentaje de avance de elaboración de políticas"/>
    <x v="0"/>
    <x v="3"/>
    <x v="5"/>
    <s v="DMASC"/>
    <x v="0"/>
    <s v="Procesos Misionales"/>
    <m/>
    <s v="La Dirección de Métodos Alternativos de Solución de Conflictos continúa con la labor en la que venía trabajando desde la vigencia anterior; para lo cual programó en el año 2015 la formulación de tres (3) documentos de Política Pública, de acuerdo al procedimiento establecido en el Sistema de Gestión de Calidad. _x000a__x000a_Avance: Durante el primer semestre del año 2015, la DMASC formuló los tres (3) documentos de Política Pública en materia de Acceso a la Justicia Alternativa, que  Programó, es decir, a través de: (1) la Conciliación en Equidad; (2) la Conciliación Extrajudicial en Derecho, el Arbitraje  y la Amigable Composición; y (3) los Programas Nacionales de Casas de Justicia y Centros de Convivencia Ciudadana. Asimismo diligenció el cronograma y el Plan de elaboración de política para cada uno de ellos. Es importante anotar, que estos documentos fueron formulados con el apoyo del Equipo de trabajo de cada uno de los Programas, los insumos que se tenían sobre la materia, la asesoría de la OAP y  teniendo en cuenta las particularidades de cada uno de los temas. Actualmente los documentos de Política formulados referente a los Programas de Casas de Justicia y Centros de Convivencia Ciudadana, y a la Conciliación, el Arbitraje y la Amigable Composición, ya pasaron por la fase de revisión y  se encuentran en proceso de aprobación por parte del Director. En cuanto al   documento de Política Pública relacionadocon la Conciliación en Equidad, se encuentra en fase de revisión._x000a__x000a_Nota: El soporte que avalará el cumplimiento de este Indicador en el año 2015, serán los documentos de Política Pública que se formulen en materia de Conciliación Extrajudicial en Derecho,Arbitraje y Amigabel Composición, en Conciliación en Equidad y en Casas de Justicia - Centros de Convivencia Ciudadana."/>
  </r>
  <r>
    <s v="Porcentaje de avance de elaboración de políticas"/>
    <x v="3"/>
    <x v="3"/>
    <x v="5"/>
    <s v="DPCP"/>
    <x v="6"/>
    <s v="Procesos Misionales"/>
    <m/>
    <s v="La DPCP está participando en las formulación de dos conpes; prevención del delito en adolescentes y jóvenes y politica criminal que aún no han sido aprobados."/>
  </r>
  <r>
    <s v="Porcentaje de avance de documentos CONPES"/>
    <x v="3"/>
    <x v="3"/>
    <x v="5"/>
    <s v="DPCP"/>
    <x v="6"/>
    <s v="Procesos Misionales"/>
    <n v="1"/>
    <s v="La DPCP viene participando en la formulación del conpes de política penitenciaria y carcelaria en Colombia No. 3828, el cual fue publicado el 19 de mayo del 2015"/>
  </r>
  <r>
    <s v="Porcentaje de avance de documentos CONPES"/>
    <x v="0"/>
    <x v="3"/>
    <x v="5"/>
    <s v="DMASC"/>
    <x v="0"/>
    <s v="Procesos Misionales"/>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Levantamiento de inventarios individuales"/>
    <x v="2"/>
    <x v="4"/>
    <x v="6"/>
    <s v="GGA"/>
    <x v="8"/>
    <s v="Procesos de Apoyo"/>
    <n v="1"/>
    <s v="N/A"/>
  </r>
  <r>
    <s v="Actualización y mantenimiento del movimiento del almacén del MJD"/>
    <x v="2"/>
    <x v="4"/>
    <x v="6"/>
    <s v="GGA"/>
    <x v="8"/>
    <s v="Procesos de Apoyo"/>
    <n v="1"/>
    <s v="N/A"/>
  </r>
  <r>
    <s v="Baja de bienes del inventario del MJD"/>
    <x v="2"/>
    <x v="4"/>
    <x v="6"/>
    <s v="GGA"/>
    <x v="8"/>
    <s v="Procesos de Apoyo"/>
    <n v="1"/>
    <s v="NO SE DADO DE BAJA A NADA EL  REPORTE ESTA EN 0"/>
  </r>
  <r>
    <s v="Hojas de vida parque automotor actualizadas"/>
    <x v="2"/>
    <x v="4"/>
    <x v="7"/>
    <s v="GGA"/>
    <x v="8"/>
    <s v="Procesos de Apoyo"/>
    <n v="1"/>
    <s v="N/A"/>
  </r>
  <r>
    <s v="Mantenimiento de los sistemas del MJD (Ascensores, Aire Acondicionado, Respaldo Eléctrico y Electrobombas)"/>
    <x v="2"/>
    <x v="4"/>
    <x v="7"/>
    <s v="GGA"/>
    <x v="8"/>
    <s v="Procesos de Apoyo"/>
    <n v="1"/>
    <s v="N/A"/>
  </r>
  <r>
    <s v="Porcentaje de Cumplimiento cronogramas iniciales en procesos públicos de selección - sobre solicitudes presentadas"/>
    <x v="2"/>
    <x v="5"/>
    <x v="5"/>
    <s v="GGC"/>
    <x v="9"/>
    <s v="Procesos de Apoyo"/>
    <n v="1"/>
    <s v="Se recibieron Durante el 2 Trimestre 22 procesos con cronograma establecido, las cuales se desarrollaron en su totalidad, cumpliendo al 100% la Meta para el periodo "/>
  </r>
  <r>
    <s v="Porcentaje de Contratos Suscritos por el MJD - sobre los contratos proyectados en el plan de contratación"/>
    <x v="2"/>
    <x v="5"/>
    <x v="5"/>
    <s v="GGC"/>
    <x v="9"/>
    <s v="Procesos de Apoyo"/>
    <n v="0.98599999999999999"/>
    <s v="En relación a este indicador de total de Contratos suscritos por el MJD en el 2 trimestre, es de 72 contratos  en relación con los contratos proyectado en el Plan Anual de Compras se tiene un cumplimiento del 98,6%. "/>
  </r>
  <r>
    <s v="Porcentaje de solicitudes de contratación aceptadas – sobre las solicitudes presentadas"/>
    <x v="2"/>
    <x v="5"/>
    <x v="5"/>
    <s v="GGC"/>
    <x v="9"/>
    <s v="Procesos de Apoyo"/>
    <n v="1"/>
    <s v="Se recibieron durante el 2 trimestre 97 solicitudes,  de las cuales se atendieron en su totalidad, cumpliendo el 100% de la meta para el periodo "/>
  </r>
  <r>
    <s v="Porcentaje de cumplimiento en la liquidación de contratos"/>
    <x v="2"/>
    <x v="5"/>
    <x v="5"/>
    <s v="GGC"/>
    <x v="9"/>
    <s v="Procesos de Apoyo"/>
    <n v="0.81200000000000006"/>
    <s v="Se realizaron 69 liquidaciones, de 85 solicitudes recibidas en el GGC, lo que demuestra un cumplimiento del 81,2%. "/>
  </r>
  <r>
    <s v="Porcentaje de Contratos Suscritos por el MJD – sobre solicitudes de contratación aceptadas por el Grupo de Gestión Contractual"/>
    <x v="2"/>
    <x v="5"/>
    <x v="5"/>
    <s v="GGC"/>
    <x v="9"/>
    <s v="Procesos de Apoyo"/>
    <n v="1"/>
    <s v="Se elaboraron para el 2 trimestre 72 Contratos  y fue radicado en Secretaria General los 72 contratos dando un cumplimiento a esta meta en un 100%"/>
  </r>
  <r>
    <s v="Impacto de las noticias que genera el Ministerio"/>
    <x v="2"/>
    <x v="6"/>
    <x v="5"/>
    <s v="GC"/>
    <x v="10"/>
    <s v="Procesos Estrategicos"/>
    <n v="0.98299999999999998"/>
    <s v="De las 60 personas encuestadas sobre la calidad de información divulgada por el Grupo de Comunicaciones tan solo 1 de ellas manifestó que debería mejorar los tiempos de entrega de información e incluso aumentar los formatos de información. Por el contario el 98,3% de los encuestados manifiestan estar satisfechos con el manejo que se le da la a información del Ministerio de Justicia."/>
  </r>
  <r>
    <s v="Cumplimiento en la respuesta según los término legales establecidos"/>
    <x v="0"/>
    <x v="6"/>
    <x v="8"/>
    <s v="GSC"/>
    <x v="11"/>
    <s v="Procesos Estrategicos"/>
    <n v="1"/>
    <s v="Durante el segundo trimestre del año en curso el Grupo de Servicio al Ciudadano atendió un total de 581 solicitudes de su competencia (atención de primer nivel) a las cuales se les dio respuesta oportuna._x000a_En atención a la solicitud de Control Interno se anallizará la propuesta que se presentará a la Ofcina Asesora de Planeación para su registro en el Plan de Mejoramiento relacionada con la ampliación de la fuente de información para este indicador."/>
  </r>
  <r>
    <s v="Disponibilidad de los sistemas críticos"/>
    <x v="2"/>
    <x v="7"/>
    <x v="5"/>
    <s v="SS"/>
    <x v="12"/>
    <s v="Procesos de Apoyo"/>
    <n v="0.98499999999999999"/>
    <s v="N/A"/>
  </r>
  <r>
    <s v="Oportunidad en la atención del soporte requerido"/>
    <x v="2"/>
    <x v="7"/>
    <x v="5"/>
    <s v="SS"/>
    <x v="12"/>
    <s v="Procesos de Apoyo"/>
    <n v="0.97299999999999998"/>
    <s v="El indicador del segundo trimestre tuvo una mejora considerable, dado que en dicho periodo de tiempo finalizo el traslado de la sede del Ministerio, de la sede centro a la nueva sede en Chapinero. Así mismo se realizó una sensibilización con el personal de soporte técnico respecto de la administración de los tiempos de atención de los requerimientos en la herramienta Aranda."/>
  </r>
  <r>
    <s v="Satisfacción de las necesidad de los usuarios"/>
    <x v="2"/>
    <x v="7"/>
    <x v="5"/>
    <s v="SS"/>
    <x v="12"/>
    <s v="Procesos de Apoyo"/>
    <n v="1"/>
    <s v="El indicador del segundo trimestre tuvo una mejora considerable, dado que en dicho periodo de tiempo finalizo el traslado de la sede del Ministerio, lo cual influyo de manera positiva en los usuarios finales a quienes ya se les pudo asignar un puesto de trabajo definitivo. Así mismo se realizaron ajustes internos con el personal de soporte técnico en cuanto a incrementar los niveles de calidad en la prestación del servicio y la respectiva documentación en la herramienta Aranda."/>
  </r>
  <r>
    <s v="Atención de requerimientos de información laboral"/>
    <x v="2"/>
    <x v="8"/>
    <x v="9"/>
    <s v="GGH"/>
    <x v="13"/>
    <s v="Procesos de Apoyo"/>
    <n v="1"/>
    <s v="Segundo trimestre: En el período se recibieron 640 solicitudes tramitadas en su totalidad las cuales se discriminan así: 243 solicitudes de Certificaciones laborales, tramitadas así: 73 solicitudes en el mes de abril, 83 en el mes de mayo y 87 en el mes de julio. 168 requerimientos relacionados con las diferentes situaciones administrativas y temas de la Gestión del Talento Humano, de los cuales se  atendieron en el mes de abril 59 requerimientos,  en el mes de mayo 51 requerimientos y en el mes de junio se atendieron 58 requerimientos. 229 solicitudes de información o de préstamos de historias laborales a funcionarios del Grupo de Gestión Humana, recibidas mensualmente de la siguiente manera: abril 82 solicitudes, mayo 78 solicitudes, junio 69 solicitudes.  "/>
  </r>
  <r>
    <s v="Comisiones de servicios tramitadas"/>
    <x v="2"/>
    <x v="8"/>
    <x v="9"/>
    <s v="GGH"/>
    <x v="13"/>
    <s v="Procesos de Apoyo"/>
    <n v="1"/>
    <s v="En el período se recibieron 34 solicitudes de comisiones al exterior las que fueron tramitadas de la siguiente manera: Abril 10 solicitudes; Mayo 12 solicitudes y Junio 12 solicitudes. Estas comisiones fueron tramitadas según la guía solicitando la autorización de servicios al exterior ante Presidencia, y posteriormente fueron tramitados los actos administrativos de comisión, autorización y/o encargo , por Resolución o Decreto, según el caso."/>
  </r>
  <r>
    <s v="Liquidación y trámite de la Nómina"/>
    <x v="2"/>
    <x v="8"/>
    <x v="9"/>
    <s v="GGH"/>
    <x v="13"/>
    <s v="Procesos de Apoyo"/>
    <n v="1"/>
    <s v="Se consolidaron y registraron en el sistema SIGEP las novedades de personal que afectaron la planta de personal y la nómina de los servidores del MJD. Se entregaron los siguientes reportes mensualmente, adicionales a la liquidación de nómina: reporte SIIF, Planilla de bancos, Planilla de nómina, Plano de Bancos, Plano de Embargos, Seguridad social, FNA, provisiones, liquidaciones de personal. Se proyectaron actos administrativos de vacaciones para múltiples funcionarios de la entidad, resoluciones de aplazamiento e interrupción de vacaciones, se dio respuesta a derechos de petición y requerimientos de EPS, FNA y a funcionarios y ex funcionarios."/>
  </r>
  <r>
    <s v="Porcentaje de solicitudes de primas técnicas tramitadas"/>
    <x v="2"/>
    <x v="8"/>
    <x v="9"/>
    <s v="GGH"/>
    <x v="13"/>
    <s v="Procesos de Apoyo"/>
    <n v="1"/>
    <s v="En el período se tramitaron 5 solicitudes de primas técnicas. "/>
  </r>
  <r>
    <s v="Trámite de la vinculación de los funcionarios"/>
    <x v="2"/>
    <x v="8"/>
    <x v="9"/>
    <s v="GGH"/>
    <x v="13"/>
    <s v="Procesos de Apoyo"/>
    <n v="1"/>
    <s v="En el período se proveyeron en total 12 cargos de la planta de personal así: 3 reincorporaciones de funcionarios con derechos de carrera, 3 nombramientos en cargos de libre nombramiento y remoción, y 6 nombramientos en provisionalidad."/>
  </r>
  <r>
    <s v="Cobertura Plan Institucional de Capacitación (PIC) ejecutado"/>
    <x v="2"/>
    <x v="8"/>
    <x v="10"/>
    <s v="GGH"/>
    <x v="13"/>
    <s v="Procesos de Apoyo"/>
    <n v="0.74"/>
    <s v="En el período asistió en promedio el 74% de los funcionarios convocados a las actividades de capacitaciton, superando la meta del indicador para el trimestre."/>
  </r>
  <r>
    <s v="Cobertura Plan del Sistema de Gestión de la Seguridad y Salud en el Trabajo ejecutado"/>
    <x v="2"/>
    <x v="8"/>
    <x v="10"/>
    <s v="GGH"/>
    <x v="13"/>
    <s v="Procesos de Apoyo"/>
    <n v="1"/>
    <s v="Segundo trimestre: Se realizaron las actividades programadas: Programación y remisión de las evaluaciones médicas laborales (ingreso, periódica y egreso), Capacitación brigada de emergencia del Ministerio de Justicia y del Derecho, Reunión mensual del COPASST, Actividad lúdico pedagogica &quot;El reinado de la Papaya&quot; para la prevención en escaleras y a nivel, Inspección de puestos de trabajo e Intervencion en riesgo psicosocial del grupo de Servicio al Ciudadano, para lo cual se contó con la participacion y cobertura de todos los convocados en cada uno de las actividades planeadas."/>
  </r>
  <r>
    <s v="Cobertura Programa de Bienestar Social e Incentivos ejecutado"/>
    <x v="2"/>
    <x v="8"/>
    <x v="10"/>
    <s v="GGH"/>
    <x v="13"/>
    <s v="Procesos de Apoyo"/>
    <n v="0.79"/>
    <s v="En el período objeto de seguimiento, asistieron en promedio un total de 79,2% de los funcionarios convocados a las actividades de bienestar social e incentivos, lo cual refleja un aumento en la participacion de los servidores de la entidad para el segundo trimestre del año, especificamente en actividades tales como las fechas especiales del día del niño, el día de la secretaria, la caminata ecológica y el inicio del torneo de futbol sala del Ministerio. "/>
  </r>
  <r>
    <s v="Plan Institucional de Capacitación (PIC) elaborado y aprobado"/>
    <x v="2"/>
    <x v="8"/>
    <x v="10"/>
    <s v="GGH"/>
    <x v="13"/>
    <s v="Procesos de Apoyo"/>
    <n v="1"/>
    <s v=" Se aprobó el documento Técnico Plan de Desarrollo de Talento Humano, PDTH 2015. Componente PIC, realizado con la participación de la Comisión de Personal del MJD, de acuerdo con lo establecido en el artículo 16 de la Ley 909 de 2004. "/>
  </r>
  <r>
    <s v="Plan del Sistema de Gestión de la Seguridad y Salud en el Trabajo ejecutado"/>
    <x v="2"/>
    <x v="8"/>
    <x v="10"/>
    <s v="GGH"/>
    <x v="13"/>
    <s v="Procesos de Apoyo"/>
    <n v="0.9"/>
    <s v="Se realizaron 26 de las 31 actividades propuestas para el trimestre quedando pendiente para el siguiente mes el establecimiento de la politica y los objetivos  del SG-SST debido a que esta actividad deben definirse de acuerdo al Manual del SG SST. Se realizaron las siguientes actividades: Revision y modificación del documento Plan de Emergencias, Programacion y remision de las evaluaciones medicas laborales (ingreso, periodica y egreso), Capacitacion brigada de emergencia del Ministerio de Justicia y del Derecho, Reunión mensual del COPASST, Actividad ludico pedagogica &quot;El reinado de la Papaya&quot; para la prevencion en escaleras y a nivel, Inspección de puestos de trabajo e Intervension en riesgo psicosocial del grupo de Servicio al Ciudadano . Componente Sistema de Seguridad y Salud en el Trabajo  realizado con la participación del ARL Positiva. Realizacion del Diagnostico inicial del SG-SST y su implementacion en la Entidad."/>
  </r>
  <r>
    <s v="Plan Institucional de Capacitación (PIC) ejecutado"/>
    <x v="2"/>
    <x v="8"/>
    <x v="10"/>
    <s v="GGH"/>
    <x v="13"/>
    <s v="Procesos de Apoyo"/>
    <n v="0.71399999999999997"/>
    <s v="En el período objeto de seguimiento se ejecutaron las siguientes actividades relacionadas con el programa de capacitación del Plan de Desarrollo de Talento Humano: Jornada de inducción y Taller de servicio al ciudadano en el mes de abril, Capacitación en materia de Evaluación del desempeño laboral y capacitación en operación de SIGEP en mayo, Charla de historias laborales en el mes de junio. Es importante señalar que las demás actividades programadas en el PDTH 2015, se encuentran supeditadas a la finalización del proceso de contratación para llevar a cabo el Plan Institucional de Capacitación del Ministerio."/>
  </r>
  <r>
    <s v="Registro de correspondencia recibida"/>
    <x v="2"/>
    <x v="9"/>
    <x v="5"/>
    <s v="GGA"/>
    <x v="8"/>
    <s v="Procesos de Apoyo"/>
    <n v="1"/>
    <s v="N/A"/>
  </r>
  <r>
    <s v="Registro de correspondencia externa despachada"/>
    <x v="2"/>
    <x v="9"/>
    <x v="5"/>
    <s v="GGA"/>
    <x v="8"/>
    <s v="Procesos de Apoyo"/>
    <n v="0.88300000000000001"/>
    <s v="N/A"/>
  </r>
  <r>
    <s v="Tablas de retención documental actualizadas"/>
    <x v="2"/>
    <x v="9"/>
    <x v="5"/>
    <s v="GGA"/>
    <x v="8"/>
    <s v="Procesos de Apoyo"/>
    <n v="1"/>
    <s v="N/A"/>
  </r>
  <r>
    <s v="Expedición de Certificados de Disponibilidad Presupuestal"/>
    <x v="2"/>
    <x v="10"/>
    <x v="5"/>
    <s v="GGF"/>
    <x v="14"/>
    <s v="Procesos de Apoyo"/>
    <n v="1"/>
    <s v="En el indicador Expedición de Certificados de Disponibilidad Presupuestal se puede analizar que durante el segundo trimestre del año 2015 el mayor numero de CDPs se expidió en el mes de abril. Se cumplio la meta del indicador."/>
  </r>
  <r>
    <s v="Expedición de Registros Presupuestales"/>
    <x v="2"/>
    <x v="10"/>
    <x v="5"/>
    <s v="GGF"/>
    <x v="14"/>
    <s v="Procesos de Apoyo"/>
    <n v="1"/>
    <s v="Para el segundo trimestre el indicador Expedición de Registros Presupuestales nos muestra que la mayor cantidad de expedición de RPs se realizó en el mes de abril, su comportamiento se ha mantenido con una pequeña variación en los  meses de mayo y junio.  Se cumplió la meta del indicador en 100%."/>
  </r>
  <r>
    <s v="Modificaciones presupuestales"/>
    <x v="2"/>
    <x v="10"/>
    <x v="5"/>
    <s v="GGF"/>
    <x v="14"/>
    <s v="Procesos de Apoyo"/>
    <n v="1"/>
    <s v="Se puede analizar que durante el segundo trimestre del año 2015, el número de modificaciones presupuestales es equivalente al trimestre anterior, esto refleja que la Planeación al inicio de la vigencia 2015 por parte de las diferentes áreas del MJD ha sido moderadamente adecuada."/>
  </r>
  <r>
    <s v="Pagos de compromisos"/>
    <x v="2"/>
    <x v="10"/>
    <x v="5"/>
    <s v="GGF"/>
    <x v="14"/>
    <s v="Procesos de Apoyo"/>
    <n v="1"/>
    <s v="El indicador de pago de compromisos, durante el segundo trimestre,  refleja que se ha cumplido en el 100%, es decir, las cuentas o solicitudes de pago presentadas a tesorería se tramitaron eficazmente."/>
  </r>
  <r>
    <s v="Registro, actualización y presentación de los estados financieros del Ministerio de Justicia y del Derecho"/>
    <x v="2"/>
    <x v="10"/>
    <x v="5"/>
    <s v="GGF"/>
    <x v="14"/>
    <s v="Procesos de Apoyo"/>
    <n v="1"/>
    <s v="Los estados finanacieros del MJD, con corte al 31 de marzo de 2015, fueron tranferidos a la Contaduría General de la Nación y se encuentran publicados en la página web del Ministerio de Justicia y del Derecho"/>
  </r>
  <r>
    <s v="Actos administrativos elaborados"/>
    <x v="2"/>
    <x v="11"/>
    <x v="11"/>
    <s v="OAJ"/>
    <x v="15"/>
    <s v="Procesos de Apoyo"/>
    <n v="1"/>
    <s v="Se revisaron los actos administrativos sometidos a consideración de la Oficina Asesora Jurídica."/>
  </r>
  <r>
    <s v="Consultas tramitadas"/>
    <x v="2"/>
    <x v="11"/>
    <x v="11"/>
    <s v="OAJ"/>
    <x v="15"/>
    <s v="Procesos de Apoyo"/>
    <n v="1"/>
    <s v="En el período se formuló una consulta al Consejo de Estado"/>
  </r>
  <r>
    <s v="Derechos de petición atendidos"/>
    <x v="2"/>
    <x v="11"/>
    <x v="11"/>
    <s v="OAJ"/>
    <x v="15"/>
    <s v="Procesos de Apoyo"/>
    <n v="1"/>
    <s v="Durante los meses de abril a junio se atendieron 136 derechos de petición (sin incluir tutelas, como se venía efectuando en periosdos anteriores), de las cuales el Grupo de Actuaciones Administrativas atendió 107, el Grupo de Extinción de dominio 27 y el Grupo de Defensa Jurídica 2, pleno el cumplimiento de los términos.  (45 en abril,  47 en mayo y 44 en junio)_x000a_"/>
  </r>
  <r>
    <s v="Gestionar y elaborar las acciones de tutela de competencia de la Oficina Asesora Jurídica del Ministerio de Justicia y del Derecho"/>
    <x v="2"/>
    <x v="11"/>
    <x v="11"/>
    <s v="OAJ"/>
    <x v="15"/>
    <s v="Procesos de Apoyo"/>
    <n v="1"/>
    <s v="Se gestionaron todas las tutelas notificadas de competencia de la Oficina Asesora Jurídica"/>
  </r>
  <r>
    <s v="Porcentaje de Centros de Conciliación y/o Entidades Avaladas vigilados SIC/SECIV"/>
    <x v="0"/>
    <x v="12"/>
    <x v="5"/>
    <s v="DMASC"/>
    <x v="0"/>
    <s v="Procesos Misionales"/>
    <n v="1"/>
    <s v="La Dirección de Métodos Alternativos de Solución de Conflictos realizó a 31 de Enero de 2015 la inspección virtual programada a los trescientos cincuenta y tres (353) Centros de Conciliación y/o Arbitraje que a esa fecha estaban activos, cumpliendo así el 100% de la meta establecida para la vigencia 2015._x000a__x000a_El resultado generado de la Inspección virtual realizada, permitió establecer el reporte del estado actual de los 353 Centros, donde se evidenció que 47 incumplían con los registros requeridos. En atención a ello, la Dirección de MASC en el mes de marzo de 2015 realizó los 47 requerimientos a los Centros de Conciliación que estaban incumpliendo."/>
  </r>
  <r>
    <s v="Porcentaje de centros penitenciarios y carcelarios con diagnósticos elaborados"/>
    <x v="3"/>
    <x v="12"/>
    <x v="5"/>
    <s v="DPC"/>
    <x v="6"/>
    <s v="Procesos Misionales"/>
    <n v="1"/>
    <s v="En el segundo trimestre la DPCP realizó 10 visitas a centros penitenciarios y carcelarios"/>
  </r>
  <r>
    <s v="Informes de visitas a establecimientos penitenciarios y carcelarios"/>
    <x v="3"/>
    <x v="12"/>
    <x v="5"/>
    <s v="DPC"/>
    <x v="6"/>
    <s v="Procesos Misionales"/>
    <n v="1"/>
    <s v="La DPCP realizó 10 visitas a centros penitenciarios y se elaboraron los informes respectivos "/>
  </r>
  <r>
    <s v="EFICACIA: % De cumplimiento del programa de auditorías"/>
    <x v="2"/>
    <x v="13"/>
    <x v="5"/>
    <s v="OCI"/>
    <x v="16"/>
    <s v="Procesos de Evaluacion"/>
    <n v="1"/>
    <s v="_x000a_Se dio cumplimiento a la meta definida en el plan de acción de la Oficina de Control Interno, que consistía en realizar seis (6) auditorías internas en el segundo trimestre, las cuales fueron: _x000a__x000a_1.  Proceso Direccionamiento y Planeación Institucional – Procedimiento Formulación, Actualización y Seguimiento de Proyectos de Inversión, Subproceso Gestión de Proyectos del Sector Justicia Financiados por Organismos Internacionales._x000a_2. Proceso Aplicación de Política y/o Normas - Subproceso de Asuntos de Asuntos Internacionales -Procedimientos Tramitar Solicitudes de Extradición Pasiva y Tramitar Solicitudes de Extradición Activa._x000a_3. Proceso de Gestión Financiera_x000a_4. Procedimiento Atención a Peticiones, Quejas, Reclamos o Sugerencias._x000a_5. Proceso Gestión de Recursos Informáticos. _x000a_6. Procedimiento Expedir Acto Administrativo que resuelve Indulto. "/>
  </r>
  <r>
    <s v="Porcentaje de avance de documentos CONPES"/>
    <x v="0"/>
    <x v="3"/>
    <x v="5"/>
    <s v="DDDOJ"/>
    <x v="3"/>
    <s v="Procesos Misionales"/>
    <n v="1"/>
    <s v="La Secretaría Jurídica de la  Presidencia de la República y el DNP, tomaron la decisión de dividir  en dos documentos diferentes pero complementarios y armónicos el PRE-CONPES de Mejora en la Producción Normativa en la Rama Ejecutiva, uno específicamente orientado a la calidad y la eficacia producción de las normas jurídicas del Gobierno Nacional y el otro a la calidad y eficacia de las normas que integran el marco regulatorio.  En el primero de dichos documentos, el MJD lidera la elaboración y en el segundo participa. A 31 de diciembre de 2014 sólo se aprobó el Conpes 3816 de Octubre de 2014. La expedición del otro Conpes quedó aplazada para el año 2015, de acuerdo con las instrucciones que emita la Presidencia de la República"/>
  </r>
  <r>
    <s v="Seguimiento a los resultas del Plan de Acción institucional"/>
    <x v="2"/>
    <x v="1"/>
    <x v="5"/>
    <s v="OAP"/>
    <x v="4"/>
    <s v="Procesos Estrategicos"/>
    <n v="0.97267363553214337"/>
    <s v="El resultado de los indicadores del segundo trimestre de 2015 señala que en promedio las dependencias tuvieron un avance en el logro de las metas inferior pero cercano con lo programado en el Plan de Acción. Se aclara que la fecha de reporte es 20 de agosto debido a que el procesamiento del seguimiento del Plan de Acción culminó el 18 de agosto de 2015 (entre otros factores influyó la entrega tardía del seguimiento del Plan de Acción de una dependencia)."/>
  </r>
  <r>
    <s v="Solicitudes de registros o actualización de proyectos de inversión tramitadas en el módulo Banco de Programas y Proyectos de Inversión - BPIN del Sistema Unificado de Inversión y Finanzas Públicas - SUIFP"/>
    <x v="2"/>
    <x v="1"/>
    <x v="5"/>
    <s v="OAP"/>
    <x v="4"/>
    <s v="Procesos Estrategicos"/>
    <n v="1"/>
    <s v="El indicador se cumplió al 100% toda vez que se atendieron todas las solicitudes tanto de registro como de actualización de los proyectos de inversión del Ministerio de Justicia y del Derecho y de las Entidades adscritas durante el 2do trimestre de la presente vigencia. En total se presentaron 49 solicitudes y se atendieron en su totalidad."/>
  </r>
  <r>
    <s v="Proceso de legalización y titulación de tierras a beneficiarios de desarrollo alternativo en el marco de la estrategia de apoyo a iniciativas territoriales para fortalecer la implementación de una política regional de drogas, apoyado y supervisado"/>
    <x v="1"/>
    <x v="0"/>
    <x v="2"/>
    <s v="DPCD"/>
    <x v="2"/>
    <s v="Procesos Misionales"/>
    <n v="1"/>
    <s v="En el primer y segundo trimestre, se han realizado seguimiento a la implementación de las acciones que buscan apoyar el proceso de formalización de tierras y se ha hecho supervisión de su desarrollo nutriéndose de los reportes emitidos por UNODC, de visitas y talleres en campo y por los reportes de comités."/>
  </r>
  <r>
    <s v="Seguimiento a los proyectos seleccionados para financiar - (Prácticas Demostrativas)"/>
    <x v="1"/>
    <x v="0"/>
    <x v="2"/>
    <s v="DPCD"/>
    <x v="2"/>
    <s v="Procesos Misionales"/>
    <m/>
    <s v="Este indicador correponde al  año 2014 el cual se cumplió al 100% el cual hacía parte del  poceso de Regionalización de la Subdirección Estrategica y de Análisis;  por lo anterior solicitamos amablemente anularlo para el año 2015 toda vez que el proceso de regionalización no apoyará  proyectos para este periodo anual en regionalización de la política de drogas  "/>
  </r>
  <r>
    <s v="Proyectos de desarrollo alternativo  (de un portafolio cofinanciado)"/>
    <x v="1"/>
    <x v="0"/>
    <x v="2"/>
    <s v="DPCD"/>
    <x v="2"/>
    <s v="Procesos Misionales"/>
    <n v="0.90909090909090906"/>
    <s v="En el primer trimestre no se programó seguimientos a los proyectos debido que se adelanto durante el primer trimestre las jornadas &quot;Presidente en las Regiones&quot;, donde el MJD, mostró los avances de los proyectos en territorios._x000a__x000a_En el segundo trimestre, se realizaron las visitas de seguimiento a 10 proyectos (Memorandos de acuerdo) implementados.  Durante el mes de Abril en Antioquia (Memorando de acuerdo 1336 ASFACONFU, Memorando de acuerdo 1358 ASOFAGUA,  Memorando de acuerdo 1377 ASOPAJUZ) y durante el mes de Junio en  Magdalena (Memorando de acuerdo 1197 ASOPROPES,  Memorando de acuerdo 1193 ASOPROBENDI, Memorando de acuerdo 1221 ASOPESMAT), en Antioquia (Memorando de acuerdo 1343 ASOLETI,  Memorando de acuerdo 1339 ASOVECAU,  Memorando de acuerdo 1456 API) y La Guajira ( Memorando de acuerdo 1220 RESGUARDO KOGUI MALAYO). Derivado de estas visitas se nutrió el informe trimestral de implementación que da cuenta de los proyectos donde hizo presencia el Ministerio de Justicia y del Derecho.  Se ejecutará el cronograma de seguimiento conforme a las necesidades plantaeadas por el Comite Tecnico del Convenio 252 de 2013, con el fin de solucionar los inconvenientes derivados de su implementación por factores internos o externos.  _x000a__x000a_Se tiene planeado hacer estos reportes hasta diciembre de 2015 (Reportes de avances Agosto y Noviembre de 2015)."/>
  </r>
  <r>
    <s v="Porcentaje de avance de elaboración o revisión o actos administrativos"/>
    <x v="0"/>
    <x v="2"/>
    <x v="5"/>
    <s v="DMASC"/>
    <x v="0"/>
    <s v="Procesos Misionales"/>
    <m/>
    <s v="La Dirección de Métodos Alternativos de Solución de Conflictos programó para la vigencia 2015 dos (2) Proyectos de acto administrativo, los cuales el día 10 de febrero del año 2015 fueron aprobados y firmados por el Señor Ministro de Justicia y del Derecho. No obstante, el día 27 de mayo de 2015 se expidió la Resolución 0388; con lo cual serían tres (3) los Proyectos de Acto Administrativo generados;  superando así la meta establecida para la vigencia 2015. A continuación se detalla esta información:_x000a__x000a_3 Resoluciones:_x000a_1. Resolución No. 0096 del 10 de febrero de 2015.&quot;Por la cual se hace una delegación en el Ministerio de Justicia y del Derecho&quot;: _x000a_2. Resolución 0097 del 10 de febrero de 2015.&quot;Por la cual se hace una delegación en el Director de Métodos Alternativos de Solución de Conflictos del Ministerio de Justicia y del Derecho, en materia de Resolución de Conflictos de competencias entre Centros de Arbitraje &quot;: _x000a_3. Resolución 0388 del 27 de mayo de 2015. &quot;Por la cual se hace una delegación en el Ministerio de Justicia y del Derecho&quot;."/>
  </r>
  <r>
    <s v="Constituir al Ministerio de Justicia y del Derecho como parte en los procesos de Extinción de Dominio que sean identificados por el área y en los cuales le asista interés jurídico para actuar"/>
    <x v="2"/>
    <x v="11"/>
    <x v="5"/>
    <s v="OAJ"/>
    <x v="15"/>
    <s v="Procesos de Apoyo"/>
    <n v="1"/>
    <s v="El dato del número de los procesos en los cuales se interviene se toma una vez el proceso es asignado al apoderado correspondiente, independientemente de la fecha de radicación del poder, pues no es necesario tomar la fecha de presentación del mismo ya que esta sólo tiene efectos formales, pues la intervención es de Ley, de acuerdo con lo establecido en el artículo 5° de la Ley 793 de 2002 modificado por el artículo 74 de la Ley 1453 de 2011 Y 32 de la Ley 1708 de 2014 . Es de anotar que en el mes de junio de 2014 se recibieron  procesos de la Dirección Nacional de Estupefacientes en Liquidación y en la actualidad el Grupo interviene en  1310 los cuales se conforman de esa carga laboral así como los que ha comunicado la Fiscalía, los cuales han sido asignados gradualmente y de conformidad con los criterios de selección establecidos en el Manual de Intervención del Ministerio de Justicia y del Derecho. 255-50"/>
  </r>
  <r>
    <s v="Porcentaje de avance de elaboración o revisión o actos administrativos"/>
    <x v="0"/>
    <x v="2"/>
    <x v="5"/>
    <s v="DJF"/>
    <x v="17"/>
    <s v="Procesos Misionales"/>
    <n v="1"/>
    <s v="En el segundo trimestre,  la Dirección adelanto la revisión y ajuste del proyecto de decreto que reglamenta el artículo 3 de la ley 1555 de 2013"/>
  </r>
  <r>
    <s v="Porcentaje de avance de elaboración de políticas"/>
    <x v="0"/>
    <x v="3"/>
    <x v="5"/>
    <s v="DDDOJ"/>
    <x v="3"/>
    <s v="Procesos Misionales"/>
    <m/>
    <s v="La DDDOJ,  luego de terminar su participación en la elaboración del ya publicado Documento Conpes 3816 de Octubre de 2014,  se encuentra participando en la elaboración de un documento pre Conpes orientado a la calidad y la eficacia producción de las normas jurídicas del Gobierno Nacionalo. El avance en la elaboración de estos se registra en la hoja de indicadores respectiva."/>
  </r>
  <r>
    <s v="Porcentaje de avance de elaboración de políticas"/>
    <x v="0"/>
    <x v="3"/>
    <x v="5"/>
    <s v="DJF"/>
    <x v="17"/>
    <s v="Procesos Misionales"/>
    <m/>
    <s v="En segundo trimestre la dirección NO recibió solicitudes para la elaboración política pública en materia de Justicia."/>
  </r>
  <r>
    <s v="Porcentaje de avance de documentos CONPES"/>
    <x v="0"/>
    <x v="3"/>
    <x v="5"/>
    <s v="DJF"/>
    <x v="17"/>
    <s v="Procesos Misionales"/>
    <m/>
    <s v="En segundo trimestre la dirección NO recibió solicitudes para la elaboración política pública en materia de Justicia."/>
  </r>
  <r>
    <s v="Porcentaje de avance de elaboración de políticas"/>
    <x v="1"/>
    <x v="3"/>
    <x v="5"/>
    <s v="DPCD"/>
    <x v="5"/>
    <s v="Procesos Misionales"/>
    <m/>
    <s v="LA DIRECCIÓN DE POLÍTICA CONTRA LAS DROGAS Y ACTIVIDADES RELACIONADAS  A LA FECHA  NO PARTICIPA EN LA ELABORACIÓN DE POLITICAS PUBLICAS."/>
  </r>
  <r>
    <s v="Porcentaje de avance de documentos CONPES"/>
    <x v="1"/>
    <x v="3"/>
    <x v="5"/>
    <s v="DPCD"/>
    <x v="5"/>
    <s v="Procesos Misionales"/>
    <m/>
    <s v="LA DIRECCIÓN DE POLÍTICA CONTRA LAS DROGAS Y ACTIVIDADES RELACIONADAS  A LA FECHA  NO PARTICIPA EN LA ELABORACIÓN DE DOCUMENTOS CONPES."/>
  </r>
  <r>
    <s v=" Desempeño del Sistema Integrado de Gestión"/>
    <x v="2"/>
    <x v="14"/>
    <x v="5"/>
    <s v="OAP"/>
    <x v="4"/>
    <s v="Procesos de Evaluacion"/>
    <n v="0.95"/>
    <n v="0.95199999999999996"/>
  </r>
  <r>
    <s v="Porcentaje de avance en el diseño e implementación del Sistema Integrado de Gestión"/>
    <x v="2"/>
    <x v="14"/>
    <x v="5"/>
    <s v="OAP"/>
    <x v="4"/>
    <s v="Procesos de Evaluacion"/>
    <m/>
    <s v="ANUAL"/>
  </r>
  <r>
    <s v="Percepción del ciudadano frente a la atención recibida por el Grupo de Servicio al Ciudadano"/>
    <x v="0"/>
    <x v="6"/>
    <x v="8"/>
    <s v="GSC"/>
    <x v="11"/>
    <s v="Procesos Estrategicos"/>
    <n v="0.97368421052631582"/>
    <s v="Durante el primer semestre de 2015 el total de encuestas diligenciadas por los ciudadanos para calificar las respuestas recibidas por parte de los funcionarios del Grupo de Servicio al Ciudadano fue de 38, donde se preguntó &quot;¿Las respuestas que le dieron los funcionarios resolvieron sus inquietudes?&quot;, 37 respuestas fueron &quot;SI&quot; teniendo como resultado un 97.4% de efectividad. "/>
  </r>
  <r>
    <s v="Calidad de la información"/>
    <x v="0"/>
    <x v="6"/>
    <x v="5"/>
    <s v="OIJ"/>
    <x v="18"/>
    <s v="Procesos Estrategicos"/>
    <m/>
    <m/>
  </r>
  <r>
    <s v="Optimización del trámite de expedición del CCITE para el manejo de sustancias químicas controladas"/>
    <x v="1"/>
    <x v="12"/>
    <x v="5"/>
    <s v="SCYF"/>
    <x v="19"/>
    <s v="Procesos Misionales"/>
    <n v="0.91400000000000003"/>
    <s v="Durante el segundo trimestre se observa un incremento en las solicitudes recibidas con respecto al trimestre anterior en un 37%, esto obedece a la aplicacion de la Resolución N° 0001 del 08 de Enero de 2015 ya que en virtud de la misma, los límites mínimos de control para tres sustancias contoladas fueron disminuidos, hubo inclusión de cuatro nuevas sustancias a nivel nacional y para los agentes de la cadena de combustibles registrados en el sistama SICOM y ubicados en los 10 departamentos con mayor afcetación por presencia de cultivos ilícito, se expide una autorización ordinaria. Es importante anotar que la transición para aquellas sustancias cuyo límite se redujo venció en el mes de abril, motivo por el cual desde el mes de marzo el número de solicitudes ha sido significativo. Con relación al Resultado de la Variable 1, vale la pena anotar que  gracias a la gestión y desempeño de las personas que trabajan en la Subdirección, el porcentaje de solicitudes gestionadas con relación al primer trimestre se incremento en un 78%, lo que equivale a 1320 trámites."/>
  </r>
  <r>
    <s v="Acciones de Inspección, Control y Vigilancia en Centros de Conciliación y/o Entidades Avaladas"/>
    <x v="0"/>
    <x v="12"/>
    <x v="5"/>
    <s v="DMASC"/>
    <x v="0"/>
    <s v="Procesos Misionales"/>
    <n v="0.32"/>
    <s v="La Dirección de Métodos Alternativos de Solución de Conflictos programó para la vigencia 2015 la realización de cincuenta (50) Acciones de Inspección, Control y Vigilancia (50 Visitas de inspección) a los Centros de Conciliación y/o Arbitraje priorizados._x000a__x000a_Visitas realizadas: Durante el primer semestre del año 2015 se realizaron dieciséis (16) visitas de inspección a los Centros de Conciliación y/o Arbitraje priorizados, lo cual representa un avance del 32% con respecto a la meta establecida. Asimismo se efectuaron catorce (14) requerimientos de inspección para el debido cumplimiento de la norma. _x000a__x000a_Nota: Las demás visitas están programadas a  ejecutarse durante el segundo  semestre del año 2015."/>
  </r>
  <r>
    <s v="Cumplimiento del término legal de la etapa de investigación disciplinaria"/>
    <x v="2"/>
    <x v="8"/>
    <x v="12"/>
    <s v="GDI"/>
    <x v="20"/>
    <s v="Procesos de Apoyo"/>
    <m/>
    <s v="En este trimestre ningún proceso llegó a esta etapa de evaluación."/>
  </r>
  <r>
    <s v="Cumplimiento del término legal de la etapa de indagación preliminar "/>
    <x v="2"/>
    <x v="8"/>
    <x v="12"/>
    <s v="GDI"/>
    <x v="20"/>
    <s v="Procesos de Apoyo"/>
    <n v="1"/>
    <s v="EN EL PRESENTE TRIMESTRE SE DIO CUMPLIMIENTO A LOS TRAMITES Y TERMINOS DE LEY FRENTE A LA EVALUACIÓN DE LOS PROCESOS DE INDAGACION PRELIMINAR  QUE LLEGAN A ESTA ETAPA ; EN ESTE SENTIDO, DOCE (12) PROCESOS LLEGARON A LA MISMA  E IGUAL NUMERO DE INDAGACIONES PRELIMINARES SE EVALUARON. DIEZ (10) CULMINARON CON AUTO DE ARCHIVO  Y DOS (02)  SE CONVIRTIÓ EN INVESTIGACIÓN DISCIPLINARIA.   "/>
  </r>
  <r>
    <s v="EFECTIVIDAD: Efectividad en las acciones de mejoramiento dentrol del SIG"/>
    <x v="2"/>
    <x v="13"/>
    <x v="5"/>
    <s v="OCI"/>
    <x v="16"/>
    <s v="Procesos de Evaluacion"/>
    <m/>
    <s v="No se reportan datos para el indicador,  toda vez que la matriz de Acciones de mejoramiento - Formato “Solicitud y consolidación de acciones de mejoramiento” fue actualizada y ajustada recientemente por la Oficina Asesora de Planeación, por lo tanto la OCI durante el primer semestre no pudo diligenciar dicha matriz, situación que impide contar con datos suficientes para generar una estadística confiable. "/>
  </r>
  <r>
    <s v="Atención de solicitudes de conciliación prejudicial en las que se convoque al MJD"/>
    <x v="2"/>
    <x v="11"/>
    <x v="13"/>
    <s v="OAJ"/>
    <x v="15"/>
    <s v="Procesos de Apoyo"/>
    <n v="1"/>
    <s v="Teniendo en cuenta que el trámite de todas las solicitudes de conciliación inicia en el mes en que se radican los traslados en el MJD mediante la asignación inmediata del caso al apoderado a cargo, finalizando su gestión en ese mismo periodo o en los siguientes, según las sesiones del Comité de Conciliación y las citaciones a las audiencias de conciliación correspondientes; devienen razonables, eficientes y adecuados los trámites realizados.   "/>
  </r>
  <r>
    <s v="Atención de demandas contra el MJD"/>
    <x v="2"/>
    <x v="11"/>
    <x v="13"/>
    <s v="OAJ"/>
    <x v="15"/>
    <s v="Procesos de Apoyo"/>
    <n v="1"/>
    <s v="En el 2º trimestre el Grupo de Defensa Jurídica recibió 80 nuevos asuntos, que una vez formalizada su contestación y/o registro en las bases de datos entran a sumarse con el acumulado de 1385 procesos reportados con corte al 1º trimestre de 2015 (31/03/15). En consecuencia, teniendo en cuenta que el trámite de todas las demandas inicia en el mes en que se notifican al MJD mediante la asignación inmediata del caso al apoderado a cargo, finalizando su gestión en ese mismo periodo o en los siguientes, según los términos legales; deviene razonable, eficiente y adecuada la labor de defensa judicial.  "/>
  </r>
  <r>
    <s v="Gestión de pago de sentencias condenatorias y conciliaciones"/>
    <x v="2"/>
    <x v="11"/>
    <x v="13"/>
    <s v="OAJ"/>
    <x v="15"/>
    <s v="Procesos de Apoyo"/>
    <n v="1"/>
    <s v="En el 2° trimestre no se recibieron nuevas solicitudes de pago y, por tanto, se continuó con el trámite de las dos (2) solicitudes de pago que venían de periodos anteriores. En consecuencia, teniendo en cuenta que los pagos se realizan en la medida en que la entidad cuente con la totalidad de la documentación legal que deben aportar tanto beneficiarios como terceros; devienen adecuados, eficientes y razonables los tramites realizados hasta la fecha, es decir, los correspondientes a: (1) Caso Gladys Barajas Ordoñez reportado en enero (viene desde octubre de 2014), (2) Caso Pedro José Suárez Vacca reportado en febrero.  "/>
  </r>
  <r>
    <m/>
    <x v="4"/>
    <x v="15"/>
    <x v="5"/>
    <m/>
    <x v="2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PROCESOS">
  <location ref="C17:D33" firstHeaderRow="1" firstDataRow="1" firstDataCol="1"/>
  <pivotFields count="9">
    <pivotField showAll="0"/>
    <pivotField showAll="0"/>
    <pivotField axis="axisRow" showAll="0" sortType="ascending">
      <items count="17">
        <item x="0"/>
        <item x="1"/>
        <item x="2"/>
        <item x="3"/>
        <item x="4"/>
        <item x="5"/>
        <item x="6"/>
        <item x="7"/>
        <item x="8"/>
        <item x="9"/>
        <item x="10"/>
        <item x="11"/>
        <item x="12"/>
        <item x="14"/>
        <item x="13"/>
        <item h="1" x="15"/>
        <item t="default"/>
      </items>
    </pivotField>
    <pivotField showAll="0"/>
    <pivotField showAll="0"/>
    <pivotField showAll="0"/>
    <pivotField showAll="0"/>
    <pivotField dataField="1" showAll="0"/>
    <pivotField showAll="0"/>
  </pivotFields>
  <rowFields count="1">
    <field x="2"/>
  </rowFields>
  <rowItems count="16">
    <i>
      <x/>
    </i>
    <i>
      <x v="1"/>
    </i>
    <i>
      <x v="2"/>
    </i>
    <i>
      <x v="3"/>
    </i>
    <i>
      <x v="4"/>
    </i>
    <i>
      <x v="5"/>
    </i>
    <i>
      <x v="6"/>
    </i>
    <i>
      <x v="7"/>
    </i>
    <i>
      <x v="8"/>
    </i>
    <i>
      <x v="9"/>
    </i>
    <i>
      <x v="10"/>
    </i>
    <i>
      <x v="11"/>
    </i>
    <i>
      <x v="12"/>
    </i>
    <i>
      <x v="13"/>
    </i>
    <i>
      <x v="14"/>
    </i>
    <i t="grand">
      <x/>
    </i>
  </rowItems>
  <colItems count="1">
    <i/>
  </colItems>
  <dataFields count="1">
    <dataField name="Promedio de %" fld="7" subtotal="average" baseField="2" baseItem="0"/>
  </dataFields>
  <formats count="17">
    <format dxfId="211">
      <pivotArea grandRow="1" outline="0" collapsedLevelsAreSubtotals="1" fieldPosition="0"/>
    </format>
    <format dxfId="210">
      <pivotArea collapsedLevelsAreSubtotals="1" fieldPosition="0">
        <references count="1">
          <reference field="2" count="0"/>
        </references>
      </pivotArea>
    </format>
    <format dxfId="209">
      <pivotArea field="2" type="button" dataOnly="0" labelOnly="1" outline="0" axis="axisRow" fieldPosition="0"/>
    </format>
    <format dxfId="208">
      <pivotArea dataOnly="0" labelOnly="1" fieldPosition="0">
        <references count="1">
          <reference field="2" count="0"/>
        </references>
      </pivotArea>
    </format>
    <format dxfId="207">
      <pivotArea dataOnly="0" labelOnly="1" grandRow="1" outline="0" fieldPosition="0"/>
    </format>
    <format dxfId="206">
      <pivotArea type="all" dataOnly="0" outline="0" fieldPosition="0"/>
    </format>
    <format dxfId="205">
      <pivotArea outline="0" collapsedLevelsAreSubtotals="1" fieldPosition="0"/>
    </format>
    <format dxfId="204">
      <pivotArea field="2" type="button" dataOnly="0" labelOnly="1" outline="0" axis="axisRow" fieldPosition="0"/>
    </format>
    <format dxfId="203">
      <pivotArea dataOnly="0" labelOnly="1" outline="0" axis="axisValues" fieldPosition="0"/>
    </format>
    <format dxfId="202">
      <pivotArea dataOnly="0" labelOnly="1" fieldPosition="0">
        <references count="1">
          <reference field="2" count="0"/>
        </references>
      </pivotArea>
    </format>
    <format dxfId="201">
      <pivotArea dataOnly="0" labelOnly="1" grandRow="1" outline="0" fieldPosition="0"/>
    </format>
    <format dxfId="200">
      <pivotArea type="all" dataOnly="0" outline="0" fieldPosition="0"/>
    </format>
    <format dxfId="199">
      <pivotArea outline="0" collapsedLevelsAreSubtotals="1" fieldPosition="0"/>
    </format>
    <format dxfId="198">
      <pivotArea field="2" type="button" dataOnly="0" labelOnly="1" outline="0" axis="axisRow" fieldPosition="0"/>
    </format>
    <format dxfId="197">
      <pivotArea dataOnly="0" labelOnly="1" outline="0" axis="axisValues" fieldPosition="0"/>
    </format>
    <format dxfId="196">
      <pivotArea dataOnly="0" labelOnly="1" fieldPosition="0">
        <references count="1">
          <reference field="2" count="0"/>
        </references>
      </pivotArea>
    </format>
    <format dxfId="19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DEPENDENCIAS">
  <location ref="C36:D58" firstHeaderRow="1" firstDataRow="1" firstDataCol="1"/>
  <pivotFields count="9">
    <pivotField showAll="0"/>
    <pivotField showAll="0"/>
    <pivotField showAll="0"/>
    <pivotField showAll="0"/>
    <pivotField showAll="0"/>
    <pivotField axis="axisRow" showAll="0">
      <items count="24">
        <item x="3"/>
        <item x="0"/>
        <item x="5"/>
        <item x="6"/>
        <item x="7"/>
        <item x="10"/>
        <item x="8"/>
        <item x="9"/>
        <item x="14"/>
        <item x="13"/>
        <item x="11"/>
        <item x="15"/>
        <item x="1"/>
        <item x="16"/>
        <item x="2"/>
        <item h="1" x="21"/>
        <item x="12"/>
        <item x="4"/>
        <item x="17"/>
        <item x="18"/>
        <item x="19"/>
        <item x="20"/>
        <item h="1" m="1" x="22"/>
        <item t="default"/>
      </items>
    </pivotField>
    <pivotField showAll="0"/>
    <pivotField dataField="1" showAll="0"/>
    <pivotField showAll="0"/>
  </pivotFields>
  <rowFields count="1">
    <field x="5"/>
  </rowFields>
  <rowItems count="22">
    <i>
      <x/>
    </i>
    <i>
      <x v="1"/>
    </i>
    <i>
      <x v="2"/>
    </i>
    <i>
      <x v="3"/>
    </i>
    <i>
      <x v="4"/>
    </i>
    <i>
      <x v="5"/>
    </i>
    <i>
      <x v="6"/>
    </i>
    <i>
      <x v="7"/>
    </i>
    <i>
      <x v="8"/>
    </i>
    <i>
      <x v="9"/>
    </i>
    <i>
      <x v="10"/>
    </i>
    <i>
      <x v="11"/>
    </i>
    <i>
      <x v="12"/>
    </i>
    <i>
      <x v="13"/>
    </i>
    <i>
      <x v="14"/>
    </i>
    <i>
      <x v="16"/>
    </i>
    <i>
      <x v="17"/>
    </i>
    <i>
      <x v="18"/>
    </i>
    <i>
      <x v="19"/>
    </i>
    <i>
      <x v="20"/>
    </i>
    <i>
      <x v="21"/>
    </i>
    <i t="grand">
      <x/>
    </i>
  </rowItems>
  <colItems count="1">
    <i/>
  </colItems>
  <dataFields count="1">
    <dataField name="Promedio de %" fld="7" subtotal="average" baseField="2" baseItem="0" numFmtId="9"/>
  </dataFields>
  <formats count="38">
    <format dxfId="249">
      <pivotArea outline="0" collapsedLevelsAreSubtotals="1" fieldPosition="0"/>
    </format>
    <format dxfId="248">
      <pivotArea dataOnly="0" labelOnly="1" outline="0" axis="axisValues" fieldPosition="0"/>
    </format>
    <format dxfId="247">
      <pivotArea field="5" type="button" dataOnly="0" labelOnly="1" outline="0" axis="axisRow" fieldPosition="0"/>
    </format>
    <format dxfId="246">
      <pivotArea dataOnly="0" labelOnly="1" fieldPosition="0">
        <references count="1">
          <reference field="5" count="0"/>
        </references>
      </pivotArea>
    </format>
    <format dxfId="245">
      <pivotArea dataOnly="0" labelOnly="1" grandRow="1" outline="0" fieldPosition="0"/>
    </format>
    <format dxfId="244">
      <pivotArea type="all" dataOnly="0" outline="0" fieldPosition="0"/>
    </format>
    <format dxfId="243">
      <pivotArea outline="0" collapsedLevelsAreSubtotals="1" fieldPosition="0"/>
    </format>
    <format dxfId="242">
      <pivotArea field="5" type="button" dataOnly="0" labelOnly="1" outline="0" axis="axisRow" fieldPosition="0"/>
    </format>
    <format dxfId="241">
      <pivotArea dataOnly="0" labelOnly="1" outline="0" axis="axisValues" fieldPosition="0"/>
    </format>
    <format dxfId="240">
      <pivotArea dataOnly="0" labelOnly="1" fieldPosition="0">
        <references count="1">
          <reference field="5" count="0"/>
        </references>
      </pivotArea>
    </format>
    <format dxfId="239">
      <pivotArea dataOnly="0" labelOnly="1" grandRow="1" outline="0" fieldPosition="0"/>
    </format>
    <format dxfId="238">
      <pivotArea type="all" dataOnly="0" outline="0" fieldPosition="0"/>
    </format>
    <format dxfId="237">
      <pivotArea outline="0" collapsedLevelsAreSubtotals="1" fieldPosition="0"/>
    </format>
    <format dxfId="236">
      <pivotArea field="5" type="button" dataOnly="0" labelOnly="1" outline="0" axis="axisRow" fieldPosition="0"/>
    </format>
    <format dxfId="235">
      <pivotArea dataOnly="0" labelOnly="1" outline="0" axis="axisValues" fieldPosition="0"/>
    </format>
    <format dxfId="234">
      <pivotArea dataOnly="0" labelOnly="1" fieldPosition="0">
        <references count="1">
          <reference field="5" count="0"/>
        </references>
      </pivotArea>
    </format>
    <format dxfId="233">
      <pivotArea dataOnly="0" labelOnly="1" grandRow="1" outline="0" fieldPosition="0"/>
    </format>
    <format dxfId="232">
      <pivotArea dataOnly="0" fieldPosition="0">
        <references count="1">
          <reference field="5" count="1">
            <x v="12"/>
          </reference>
        </references>
      </pivotArea>
    </format>
    <format dxfId="231">
      <pivotArea dataOnly="0" labelOnly="1" fieldPosition="0">
        <references count="1">
          <reference field="5" count="1">
            <x v="19"/>
          </reference>
        </references>
      </pivotArea>
    </format>
    <format dxfId="230">
      <pivotArea dataOnly="0" labelOnly="1" fieldPosition="0">
        <references count="1">
          <reference field="5" count="1">
            <x v="17"/>
          </reference>
        </references>
      </pivotArea>
    </format>
    <format dxfId="229">
      <pivotArea dataOnly="0" labelOnly="1" fieldPosition="0">
        <references count="1">
          <reference field="5" count="1">
            <x v="20"/>
          </reference>
        </references>
      </pivotArea>
    </format>
    <format dxfId="228">
      <pivotArea dataOnly="0" labelOnly="1" fieldPosition="0">
        <references count="1">
          <reference field="5" count="1">
            <x v="21"/>
          </reference>
        </references>
      </pivotArea>
    </format>
    <format dxfId="227">
      <pivotArea dataOnly="0" labelOnly="1" fieldPosition="0">
        <references count="1">
          <reference field="5" count="1">
            <x v="10"/>
          </reference>
        </references>
      </pivotArea>
    </format>
    <format dxfId="226">
      <pivotArea dataOnly="0" labelOnly="1" fieldPosition="0">
        <references count="1">
          <reference field="5" count="1">
            <x v="6"/>
          </reference>
        </references>
      </pivotArea>
    </format>
    <format dxfId="225">
      <pivotArea dataOnly="0" labelOnly="1" fieldPosition="0">
        <references count="1">
          <reference field="5" count="1">
            <x v="3"/>
          </reference>
        </references>
      </pivotArea>
    </format>
    <format dxfId="224">
      <pivotArea dataOnly="0" labelOnly="1" fieldPosition="0">
        <references count="1">
          <reference field="5" count="1">
            <x v="2"/>
          </reference>
        </references>
      </pivotArea>
    </format>
    <format dxfId="223">
      <pivotArea dataOnly="0" labelOnly="1" fieldPosition="0">
        <references count="1">
          <reference field="5" count="1">
            <x v="1"/>
          </reference>
        </references>
      </pivotArea>
    </format>
    <format dxfId="222">
      <pivotArea dataOnly="0" labelOnly="1" fieldPosition="0">
        <references count="1">
          <reference field="5" count="1">
            <x v="9"/>
          </reference>
        </references>
      </pivotArea>
    </format>
    <format dxfId="221">
      <pivotArea dataOnly="0" labelOnly="1" fieldPosition="0">
        <references count="1">
          <reference field="5" count="1">
            <x v="7"/>
          </reference>
        </references>
      </pivotArea>
    </format>
    <format dxfId="220">
      <pivotArea dataOnly="0" labelOnly="1" fieldPosition="0">
        <references count="1">
          <reference field="5" count="1">
            <x v="8"/>
          </reference>
        </references>
      </pivotArea>
    </format>
    <format dxfId="219">
      <pivotArea dataOnly="0" labelOnly="1" fieldPosition="0">
        <references count="1">
          <reference field="5" count="1">
            <x v="16"/>
          </reference>
        </references>
      </pivotArea>
    </format>
    <format dxfId="218">
      <pivotArea dataOnly="0" labelOnly="1" fieldPosition="0">
        <references count="1">
          <reference field="5" count="1">
            <x v="11"/>
          </reference>
        </references>
      </pivotArea>
    </format>
    <format dxfId="217">
      <pivotArea dataOnly="0" labelOnly="1" fieldPosition="0">
        <references count="1">
          <reference field="5" count="1">
            <x v="4"/>
          </reference>
        </references>
      </pivotArea>
    </format>
    <format dxfId="216">
      <pivotArea dataOnly="0" labelOnly="1" fieldPosition="0">
        <references count="1">
          <reference field="5" count="1">
            <x v="13"/>
          </reference>
        </references>
      </pivotArea>
    </format>
    <format dxfId="215">
      <pivotArea dataOnly="0" labelOnly="1" fieldPosition="0">
        <references count="1">
          <reference field="5" count="1">
            <x v="18"/>
          </reference>
        </references>
      </pivotArea>
    </format>
    <format dxfId="214">
      <pivotArea dataOnly="0" labelOnly="1" fieldPosition="0">
        <references count="1">
          <reference field="5" count="1">
            <x v="14"/>
          </reference>
        </references>
      </pivotArea>
    </format>
    <format dxfId="213">
      <pivotArea dataOnly="0" labelOnly="1" fieldPosition="0">
        <references count="1">
          <reference field="5" count="1">
            <x v="5"/>
          </reference>
        </references>
      </pivotArea>
    </format>
    <format dxfId="212">
      <pivotArea dataOnly="0" labelOnly="1" fieldPosition="0">
        <references count="1">
          <reference field="5"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4" rowHeaderCaption="OBJETIVOS">
  <location ref="C60:D65" firstHeaderRow="1" firstDataRow="1" firstDataCol="1"/>
  <pivotFields count="9">
    <pivotField showAll="0"/>
    <pivotField showAll="0">
      <items count="6">
        <item x="1"/>
        <item x="3"/>
        <item x="2"/>
        <item x="0"/>
        <item h="1" m="1" x="4"/>
        <item t="default"/>
      </items>
    </pivotField>
    <pivotField showAll="0"/>
    <pivotField showAll="0"/>
    <pivotField showAll="0"/>
    <pivotField showAll="0"/>
    <pivotField axis="axisRow" showAll="0">
      <items count="6">
        <item x="2"/>
        <item x="3"/>
        <item x="1"/>
        <item x="0"/>
        <item h="1" m="1" x="4"/>
        <item t="default"/>
      </items>
    </pivotField>
    <pivotField dataField="1" showAll="0"/>
    <pivotField showAll="0"/>
  </pivotFields>
  <rowFields count="1">
    <field x="6"/>
  </rowFields>
  <rowItems count="5">
    <i>
      <x/>
    </i>
    <i>
      <x v="1"/>
    </i>
    <i>
      <x v="2"/>
    </i>
    <i>
      <x v="3"/>
    </i>
    <i t="grand">
      <x/>
    </i>
  </rowItems>
  <colItems count="1">
    <i/>
  </colItems>
  <dataFields count="1">
    <dataField name="Promedio de %" fld="7" subtotal="average" baseField="2" baseItem="0" numFmtId="9"/>
  </dataFields>
  <formats count="17">
    <format dxfId="266">
      <pivotArea outline="0" collapsedLevelsAreSubtotals="1" fieldPosition="0"/>
    </format>
    <format dxfId="265">
      <pivotArea dataOnly="0" labelOnly="1" outline="0" axis="axisValues" fieldPosition="0"/>
    </format>
    <format dxfId="264">
      <pivotArea field="1" type="button" dataOnly="0" labelOnly="1" outline="0"/>
    </format>
    <format dxfId="263">
      <pivotArea dataOnly="0" labelOnly="1" grandRow="1" outline="0" fieldPosition="0"/>
    </format>
    <format dxfId="262">
      <pivotArea type="all" dataOnly="0" outline="0" fieldPosition="0"/>
    </format>
    <format dxfId="261">
      <pivotArea outline="0" collapsedLevelsAreSubtotals="1" fieldPosition="0"/>
    </format>
    <format dxfId="260">
      <pivotArea field="1" type="button" dataOnly="0" labelOnly="1" outline="0"/>
    </format>
    <format dxfId="259">
      <pivotArea dataOnly="0" labelOnly="1" outline="0" axis="axisValues" fieldPosition="0"/>
    </format>
    <format dxfId="258">
      <pivotArea dataOnly="0" labelOnly="1" grandRow="1" outline="0" fieldPosition="0"/>
    </format>
    <format dxfId="257">
      <pivotArea type="all" dataOnly="0" outline="0" fieldPosition="0"/>
    </format>
    <format dxfId="256">
      <pivotArea outline="0" collapsedLevelsAreSubtotals="1" fieldPosition="0"/>
    </format>
    <format dxfId="255">
      <pivotArea field="1" type="button" dataOnly="0" labelOnly="1" outline="0"/>
    </format>
    <format dxfId="254">
      <pivotArea dataOnly="0" labelOnly="1" outline="0" axis="axisValues" fieldPosition="0"/>
    </format>
    <format dxfId="253">
      <pivotArea dataOnly="0" labelOnly="1" grandRow="1" outline="0" fieldPosition="0"/>
    </format>
    <format dxfId="252">
      <pivotArea grandRow="1" outline="0" collapsedLevelsAreSubtotals="1" fieldPosition="0"/>
    </format>
    <format dxfId="251">
      <pivotArea collapsedLevelsAreSubtotals="1" fieldPosition="0">
        <references count="1">
          <reference field="6" count="0"/>
        </references>
      </pivotArea>
    </format>
    <format dxfId="250">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Q33"/>
  <sheetViews>
    <sheetView showGridLines="0" showRowColHeaders="0" zoomScale="85" zoomScaleNormal="85" workbookViewId="0">
      <selection activeCell="J11" sqref="J11"/>
    </sheetView>
  </sheetViews>
  <sheetFormatPr baseColWidth="10" defaultColWidth="11.42578125" defaultRowHeight="15" x14ac:dyDescent="0.25"/>
  <cols>
    <col min="1" max="1" width="19.28515625" style="1" customWidth="1"/>
    <col min="2" max="2" width="14" style="1" customWidth="1"/>
    <col min="3" max="3" width="12.5703125" style="1" customWidth="1"/>
    <col min="4" max="12" width="11.42578125" style="1"/>
    <col min="13" max="13" width="14.42578125" style="1" customWidth="1"/>
    <col min="14" max="14" width="14.7109375" style="1" customWidth="1"/>
    <col min="15" max="16384" width="11.42578125" style="1"/>
  </cols>
  <sheetData>
    <row r="1" spans="2:14" ht="18" customHeight="1" thickTop="1" x14ac:dyDescent="0.25">
      <c r="B1" s="286"/>
      <c r="C1" s="287"/>
      <c r="D1" s="290"/>
      <c r="E1" s="290"/>
      <c r="F1" s="290"/>
      <c r="G1" s="290"/>
      <c r="H1" s="3"/>
      <c r="I1" s="4"/>
      <c r="J1" s="4"/>
      <c r="K1" s="4"/>
      <c r="L1" s="4"/>
      <c r="M1" s="9"/>
      <c r="N1" s="280"/>
    </row>
    <row r="2" spans="2:14" ht="18" customHeight="1" thickBot="1" x14ac:dyDescent="0.3">
      <c r="B2" s="286"/>
      <c r="C2" s="288"/>
      <c r="D2" s="291"/>
      <c r="E2" s="291"/>
      <c r="F2" s="291"/>
      <c r="G2" s="291"/>
      <c r="H2" s="5"/>
      <c r="I2" s="6"/>
      <c r="J2" s="6"/>
      <c r="K2" s="6"/>
      <c r="L2" s="6"/>
      <c r="M2" s="8"/>
      <c r="N2" s="280"/>
    </row>
    <row r="3" spans="2:14" ht="15.75" thickTop="1" x14ac:dyDescent="0.25">
      <c r="B3" s="280"/>
      <c r="H3" s="5"/>
      <c r="I3" s="6"/>
      <c r="J3" s="6"/>
      <c r="K3" s="6"/>
      <c r="L3" s="6"/>
      <c r="M3" s="8"/>
      <c r="N3" s="279"/>
    </row>
    <row r="4" spans="2:14" ht="15.75" thickBot="1" x14ac:dyDescent="0.3">
      <c r="B4" s="289"/>
      <c r="H4" s="7"/>
      <c r="I4" s="2"/>
      <c r="J4" s="2"/>
      <c r="K4" s="2"/>
      <c r="L4" s="2"/>
      <c r="M4" s="10"/>
      <c r="N4" s="279"/>
    </row>
    <row r="5" spans="2:14" ht="15.75" thickTop="1" x14ac:dyDescent="0.25">
      <c r="B5" s="279"/>
      <c r="N5" s="279"/>
    </row>
    <row r="6" spans="2:14" x14ac:dyDescent="0.25">
      <c r="B6" s="279"/>
      <c r="N6" s="279"/>
    </row>
    <row r="7" spans="2:14" x14ac:dyDescent="0.25">
      <c r="B7" s="279"/>
      <c r="N7" s="279"/>
    </row>
    <row r="8" spans="2:14" x14ac:dyDescent="0.25">
      <c r="B8" s="279"/>
      <c r="N8" s="279"/>
    </row>
    <row r="9" spans="2:14" x14ac:dyDescent="0.25">
      <c r="B9" s="279"/>
      <c r="N9" s="279"/>
    </row>
    <row r="10" spans="2:14" x14ac:dyDescent="0.25">
      <c r="B10" s="279"/>
      <c r="N10" s="279"/>
    </row>
    <row r="11" spans="2:14" x14ac:dyDescent="0.25">
      <c r="B11" s="279"/>
      <c r="N11" s="279"/>
    </row>
    <row r="12" spans="2:14" x14ac:dyDescent="0.25">
      <c r="B12" s="279"/>
      <c r="D12" s="292"/>
      <c r="E12" s="323" t="s">
        <v>388</v>
      </c>
      <c r="F12" s="324"/>
      <c r="G12" s="324"/>
      <c r="H12" s="324"/>
      <c r="I12" s="325"/>
      <c r="J12" s="335"/>
      <c r="K12" s="335"/>
      <c r="N12" s="279"/>
    </row>
    <row r="13" spans="2:14" x14ac:dyDescent="0.25">
      <c r="B13" s="279"/>
      <c r="D13" s="292"/>
      <c r="E13" s="326"/>
      <c r="F13" s="327"/>
      <c r="G13" s="327"/>
      <c r="H13" s="327"/>
      <c r="I13" s="328"/>
      <c r="J13" s="335"/>
      <c r="K13" s="335"/>
      <c r="N13" s="279"/>
    </row>
    <row r="14" spans="2:14" x14ac:dyDescent="0.25">
      <c r="B14" s="279"/>
      <c r="D14" s="292"/>
      <c r="E14" s="6"/>
      <c r="F14" s="6"/>
      <c r="G14" s="6"/>
      <c r="H14" s="6"/>
      <c r="I14" s="6"/>
      <c r="J14" s="295"/>
      <c r="K14" s="296"/>
      <c r="N14" s="279"/>
    </row>
    <row r="15" spans="2:14" x14ac:dyDescent="0.25">
      <c r="B15" s="279"/>
      <c r="D15" s="292"/>
      <c r="E15" s="6"/>
      <c r="F15" s="6"/>
      <c r="G15" s="6"/>
      <c r="H15" s="6"/>
      <c r="I15" s="6"/>
      <c r="J15" s="6"/>
      <c r="K15" s="292"/>
      <c r="N15" s="279"/>
    </row>
    <row r="16" spans="2:14" x14ac:dyDescent="0.25">
      <c r="B16" s="279"/>
      <c r="D16" s="292"/>
      <c r="E16" s="6"/>
      <c r="F16" s="6"/>
      <c r="G16" s="6"/>
      <c r="H16" s="6"/>
      <c r="I16" s="6"/>
      <c r="J16" s="6"/>
      <c r="K16" s="292"/>
      <c r="N16" s="279"/>
    </row>
    <row r="17" spans="2:17" x14ac:dyDescent="0.25">
      <c r="B17" s="279"/>
      <c r="D17" s="292"/>
      <c r="E17" s="6"/>
      <c r="F17" s="6"/>
      <c r="G17" s="6"/>
      <c r="H17" s="6"/>
      <c r="I17" s="6"/>
      <c r="J17" s="6"/>
      <c r="K17" s="292"/>
      <c r="N17" s="279"/>
    </row>
    <row r="18" spans="2:17" x14ac:dyDescent="0.25">
      <c r="B18" s="279"/>
      <c r="D18" s="292"/>
      <c r="E18" s="6"/>
      <c r="F18" s="6"/>
      <c r="G18" s="6"/>
      <c r="H18" s="6"/>
      <c r="I18" s="6"/>
      <c r="J18" s="6"/>
      <c r="K18" s="292"/>
      <c r="N18" s="279"/>
    </row>
    <row r="19" spans="2:17" x14ac:dyDescent="0.25">
      <c r="B19" s="279"/>
      <c r="D19" s="292"/>
      <c r="E19" s="6"/>
      <c r="F19" s="6"/>
      <c r="G19" s="6"/>
      <c r="H19" s="6"/>
      <c r="I19" s="6"/>
      <c r="J19" s="6"/>
      <c r="K19" s="292"/>
      <c r="N19" s="279"/>
    </row>
    <row r="20" spans="2:17" x14ac:dyDescent="0.25">
      <c r="B20" s="279"/>
      <c r="D20" s="292"/>
      <c r="E20" s="6"/>
      <c r="F20" s="6"/>
      <c r="G20" s="6"/>
      <c r="H20" s="6"/>
      <c r="I20" s="6"/>
      <c r="J20" s="6"/>
      <c r="K20" s="292"/>
      <c r="N20" s="279"/>
      <c r="Q20"/>
    </row>
    <row r="21" spans="2:17" x14ac:dyDescent="0.25">
      <c r="B21" s="279"/>
      <c r="D21" s="292"/>
      <c r="E21" s="6"/>
      <c r="F21" s="6"/>
      <c r="G21" s="6"/>
      <c r="H21" s="6"/>
      <c r="I21" s="6"/>
      <c r="J21" s="6"/>
      <c r="K21" s="292"/>
      <c r="N21" s="279"/>
    </row>
    <row r="22" spans="2:17" x14ac:dyDescent="0.25">
      <c r="B22" s="279"/>
      <c r="D22" s="292"/>
      <c r="E22" s="6"/>
      <c r="F22" s="6"/>
      <c r="G22" s="6"/>
      <c r="H22" s="6"/>
      <c r="I22" s="6"/>
      <c r="J22" s="6"/>
      <c r="K22" s="292"/>
      <c r="N22" s="279"/>
    </row>
    <row r="23" spans="2:17" x14ac:dyDescent="0.25">
      <c r="B23" s="279"/>
      <c r="D23" s="292"/>
      <c r="E23" s="6"/>
      <c r="F23" s="6"/>
      <c r="G23" s="6"/>
      <c r="H23" s="6"/>
      <c r="I23" s="6"/>
      <c r="J23" s="6"/>
      <c r="K23" s="292"/>
      <c r="N23" s="279"/>
    </row>
    <row r="24" spans="2:17" x14ac:dyDescent="0.25">
      <c r="B24" s="279"/>
      <c r="D24" s="292"/>
      <c r="E24" s="6"/>
      <c r="F24" s="6"/>
      <c r="G24" s="6"/>
      <c r="H24" s="6"/>
      <c r="I24" s="6"/>
      <c r="J24" s="6"/>
      <c r="K24" s="292"/>
      <c r="N24" s="279"/>
    </row>
    <row r="25" spans="2:17" x14ac:dyDescent="0.25">
      <c r="B25" s="279"/>
      <c r="D25" s="292"/>
      <c r="E25" s="6"/>
      <c r="F25" s="6"/>
      <c r="G25" s="6"/>
      <c r="H25" s="6"/>
      <c r="I25" s="6"/>
      <c r="J25" s="6"/>
      <c r="K25" s="292"/>
      <c r="N25" s="279"/>
    </row>
    <row r="26" spans="2:17" x14ac:dyDescent="0.25">
      <c r="B26" s="279"/>
      <c r="D26" s="292"/>
      <c r="E26" s="6"/>
      <c r="F26" s="6"/>
      <c r="G26" s="6"/>
      <c r="H26" s="6"/>
      <c r="I26" s="6"/>
      <c r="J26" s="6"/>
      <c r="K26" s="292"/>
      <c r="N26" s="279"/>
    </row>
    <row r="27" spans="2:17" x14ac:dyDescent="0.25">
      <c r="B27" s="279"/>
      <c r="D27" s="292"/>
      <c r="E27" s="6"/>
      <c r="F27" s="6"/>
      <c r="G27" s="6"/>
      <c r="H27" s="6"/>
      <c r="I27" s="6"/>
      <c r="J27" s="6"/>
      <c r="K27" s="293"/>
      <c r="N27" s="279"/>
    </row>
    <row r="28" spans="2:17" ht="15.75" thickBot="1" x14ac:dyDescent="0.3">
      <c r="B28" s="279"/>
      <c r="E28" s="336" t="s">
        <v>389</v>
      </c>
      <c r="F28" s="337"/>
      <c r="G28" s="337"/>
      <c r="H28" s="337"/>
      <c r="I28" s="337"/>
      <c r="J28" s="337"/>
      <c r="K28" s="338"/>
      <c r="L28" s="294"/>
      <c r="N28" s="279"/>
    </row>
    <row r="29" spans="2:17" ht="15.75" thickTop="1" x14ac:dyDescent="0.25">
      <c r="B29" s="279"/>
      <c r="N29" s="281"/>
    </row>
    <row r="30" spans="2:17" ht="15.75" thickBot="1" x14ac:dyDescent="0.3">
      <c r="B30" s="279"/>
      <c r="N30" s="280"/>
    </row>
    <row r="31" spans="2:17" ht="18" customHeight="1" thickTop="1" x14ac:dyDescent="0.25">
      <c r="B31" s="279"/>
      <c r="C31" s="317" t="s">
        <v>0</v>
      </c>
      <c r="D31" s="318"/>
      <c r="E31" s="318"/>
      <c r="F31" s="318"/>
      <c r="G31" s="318"/>
      <c r="H31" s="319"/>
      <c r="I31" s="329" t="s">
        <v>1</v>
      </c>
      <c r="J31" s="330"/>
      <c r="K31" s="330"/>
      <c r="L31" s="331"/>
      <c r="M31" s="284"/>
      <c r="N31" s="282"/>
    </row>
    <row r="32" spans="2:17" ht="18" customHeight="1" thickBot="1" x14ac:dyDescent="0.3">
      <c r="B32" s="279"/>
      <c r="C32" s="320"/>
      <c r="D32" s="321"/>
      <c r="E32" s="321"/>
      <c r="F32" s="321"/>
      <c r="G32" s="321"/>
      <c r="H32" s="322"/>
      <c r="I32" s="332"/>
      <c r="J32" s="333"/>
      <c r="K32" s="333"/>
      <c r="L32" s="334"/>
      <c r="M32" s="285"/>
      <c r="N32" s="283"/>
    </row>
    <row r="33" ht="15.75" thickTop="1" x14ac:dyDescent="0.25"/>
  </sheetData>
  <mergeCells count="5">
    <mergeCell ref="C31:H32"/>
    <mergeCell ref="E12:I13"/>
    <mergeCell ref="I31:L32"/>
    <mergeCell ref="J12:K13"/>
    <mergeCell ref="E28:K28"/>
  </mergeCells>
  <pageMargins left="0.7" right="0.7" top="0.75" bottom="0.75" header="0.3" footer="0.3"/>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pageSetUpPr fitToPage="1"/>
  </sheetPr>
  <dimension ref="B1:Y35"/>
  <sheetViews>
    <sheetView zoomScale="55" zoomScaleNormal="55" workbookViewId="0">
      <selection activeCell="N22" sqref="N22"/>
    </sheetView>
  </sheetViews>
  <sheetFormatPr baseColWidth="10" defaultColWidth="11.42578125" defaultRowHeight="15" x14ac:dyDescent="0.25"/>
  <cols>
    <col min="1" max="1" width="3.28515625" style="29" customWidth="1"/>
    <col min="2" max="10" width="11.42578125" style="29" customWidth="1"/>
    <col min="11" max="11" width="11" style="236" bestFit="1" customWidth="1"/>
    <col min="12" max="14" width="11.42578125" style="29" customWidth="1"/>
    <col min="15" max="17" width="17.85546875" style="29" customWidth="1"/>
    <col min="18" max="18" width="11.7109375" style="29" bestFit="1" customWidth="1"/>
    <col min="19" max="19" width="11.42578125" style="29"/>
    <col min="20" max="21" width="11.7109375" style="29" bestFit="1" customWidth="1"/>
    <col min="22" max="22" width="13.140625" style="29" bestFit="1" customWidth="1"/>
    <col min="23" max="24" width="11.5703125" style="29" bestFit="1" customWidth="1"/>
    <col min="25" max="25" width="13" style="29" bestFit="1" customWidth="1"/>
    <col min="26" max="16384" width="11.42578125" style="29"/>
  </cols>
  <sheetData>
    <row r="1" spans="2:25" ht="99" customHeight="1" thickTop="1" thickBot="1" x14ac:dyDescent="0.3">
      <c r="B1" s="425"/>
      <c r="C1" s="426"/>
      <c r="D1" s="426"/>
      <c r="E1" s="426"/>
      <c r="F1" s="426"/>
      <c r="G1" s="426"/>
      <c r="H1" s="426"/>
      <c r="I1" s="426"/>
      <c r="J1" s="426"/>
      <c r="K1" s="426"/>
      <c r="L1" s="426"/>
      <c r="M1" s="426"/>
      <c r="N1" s="426"/>
      <c r="O1" s="426"/>
      <c r="P1" s="426"/>
      <c r="Q1" s="427"/>
      <c r="S1" s="53">
        <v>0.75</v>
      </c>
    </row>
    <row r="2" spans="2:25" ht="48.75" customHeight="1" thickTop="1" thickBot="1" x14ac:dyDescent="0.3">
      <c r="B2" s="573" t="s">
        <v>16</v>
      </c>
      <c r="C2" s="542"/>
      <c r="D2" s="542"/>
      <c r="E2" s="542"/>
      <c r="F2" s="542"/>
      <c r="G2" s="542"/>
      <c r="H2" s="542"/>
      <c r="I2" s="542"/>
      <c r="J2" s="542"/>
      <c r="K2" s="542"/>
      <c r="L2" s="542"/>
      <c r="M2" s="542"/>
      <c r="N2" s="542"/>
      <c r="O2" s="542"/>
      <c r="P2" s="542"/>
      <c r="Q2" s="574"/>
      <c r="S2" s="53">
        <v>0.2</v>
      </c>
    </row>
    <row r="3" spans="2:25" ht="15.75" customHeight="1" x14ac:dyDescent="0.25">
      <c r="B3" s="548"/>
      <c r="C3" s="549"/>
      <c r="D3" s="549"/>
      <c r="E3" s="549"/>
      <c r="F3" s="549"/>
      <c r="G3" s="549"/>
      <c r="H3" s="549"/>
      <c r="I3" s="554" t="s">
        <v>17</v>
      </c>
      <c r="J3" s="554"/>
      <c r="K3" s="554"/>
      <c r="L3" s="554" t="s">
        <v>18</v>
      </c>
      <c r="M3" s="554"/>
      <c r="N3" s="554"/>
      <c r="O3" s="243"/>
      <c r="P3" s="243"/>
      <c r="Q3" s="244"/>
      <c r="S3" s="53">
        <v>0.05</v>
      </c>
    </row>
    <row r="4" spans="2:25" x14ac:dyDescent="0.25">
      <c r="B4" s="551"/>
      <c r="C4" s="448"/>
      <c r="D4" s="448"/>
      <c r="E4" s="448"/>
      <c r="F4" s="448"/>
      <c r="G4" s="448"/>
      <c r="H4" s="448"/>
      <c r="I4" s="526"/>
      <c r="J4" s="526"/>
      <c r="K4" s="526"/>
      <c r="L4" s="526"/>
      <c r="M4" s="526"/>
      <c r="N4" s="526"/>
      <c r="O4" s="55"/>
      <c r="P4" s="55"/>
      <c r="Q4" s="245"/>
      <c r="S4" s="53">
        <v>1</v>
      </c>
    </row>
    <row r="5" spans="2:25" ht="15" customHeight="1" x14ac:dyDescent="0.25">
      <c r="B5" s="551"/>
      <c r="C5" s="448"/>
      <c r="D5" s="448"/>
      <c r="E5" s="448"/>
      <c r="F5" s="448"/>
      <c r="G5" s="448"/>
      <c r="H5" s="448"/>
      <c r="I5" s="528"/>
      <c r="J5" s="528"/>
      <c r="K5" s="528"/>
      <c r="L5" s="528"/>
      <c r="M5" s="528"/>
      <c r="N5" s="528"/>
      <c r="O5" s="55"/>
      <c r="P5" s="55"/>
      <c r="Q5" s="245"/>
      <c r="T5" s="29" t="s">
        <v>2</v>
      </c>
      <c r="U5" s="29">
        <f>K11*PI()</f>
        <v>3.1415926535897931</v>
      </c>
      <c r="W5" s="29" t="s">
        <v>2</v>
      </c>
      <c r="X5" s="29">
        <f>N11*PI()</f>
        <v>3.1415926535897931</v>
      </c>
    </row>
    <row r="6" spans="2:25" ht="15" customHeight="1" x14ac:dyDescent="0.25">
      <c r="B6" s="551"/>
      <c r="C6" s="448"/>
      <c r="D6" s="448"/>
      <c r="E6" s="448"/>
      <c r="F6" s="448"/>
      <c r="G6" s="448"/>
      <c r="H6" s="448"/>
      <c r="I6" s="528"/>
      <c r="J6" s="528"/>
      <c r="K6" s="528"/>
      <c r="L6" s="528"/>
      <c r="M6" s="528"/>
      <c r="N6" s="528"/>
      <c r="O6" s="55"/>
      <c r="P6" s="30"/>
      <c r="Q6" s="246"/>
      <c r="T6" s="29" t="s">
        <v>3</v>
      </c>
      <c r="U6" s="29" t="s">
        <v>4</v>
      </c>
      <c r="V6" s="29" t="s">
        <v>5</v>
      </c>
      <c r="W6" s="29" t="s">
        <v>3</v>
      </c>
      <c r="X6" s="29" t="s">
        <v>4</v>
      </c>
      <c r="Y6" s="29" t="s">
        <v>5</v>
      </c>
    </row>
    <row r="7" spans="2:25" ht="15" customHeight="1" thickBot="1" x14ac:dyDescent="0.3">
      <c r="B7" s="551"/>
      <c r="C7" s="448"/>
      <c r="D7" s="448"/>
      <c r="E7" s="448"/>
      <c r="F7" s="448"/>
      <c r="G7" s="448"/>
      <c r="H7" s="448"/>
      <c r="I7" s="528"/>
      <c r="J7" s="528"/>
      <c r="K7" s="528"/>
      <c r="L7" s="528"/>
      <c r="M7" s="528"/>
      <c r="N7" s="528"/>
      <c r="O7" s="55"/>
      <c r="P7" s="30" t="s">
        <v>2</v>
      </c>
      <c r="Q7" s="246">
        <f>G11*PI()</f>
        <v>3.0295330852450619</v>
      </c>
      <c r="T7" s="29">
        <v>1</v>
      </c>
      <c r="U7" s="29">
        <v>0</v>
      </c>
      <c r="V7" s="29">
        <v>0</v>
      </c>
      <c r="W7" s="29">
        <v>1</v>
      </c>
      <c r="X7" s="29">
        <v>0</v>
      </c>
      <c r="Y7" s="29">
        <v>0</v>
      </c>
    </row>
    <row r="8" spans="2:25" ht="15" customHeight="1" x14ac:dyDescent="0.25">
      <c r="B8" s="247"/>
      <c r="C8" s="18"/>
      <c r="D8" s="18"/>
      <c r="E8" s="18"/>
      <c r="F8" s="18"/>
      <c r="G8" s="502" t="s">
        <v>76</v>
      </c>
      <c r="H8" s="575"/>
      <c r="I8" s="528"/>
      <c r="J8" s="528"/>
      <c r="K8" s="528"/>
      <c r="L8" s="528"/>
      <c r="M8" s="528"/>
      <c r="N8" s="528"/>
      <c r="O8" s="55"/>
      <c r="P8" s="30" t="s">
        <v>3</v>
      </c>
      <c r="Q8" s="246" t="s">
        <v>4</v>
      </c>
      <c r="R8" s="29" t="s">
        <v>5</v>
      </c>
      <c r="T8" s="29">
        <v>2</v>
      </c>
      <c r="U8" s="29">
        <f>-COS(U5)</f>
        <v>1</v>
      </c>
      <c r="V8" s="29">
        <f>SIN(U5)</f>
        <v>1.22514845490862E-16</v>
      </c>
      <c r="W8" s="29">
        <v>2</v>
      </c>
      <c r="X8" s="29">
        <f>-COS(X5)</f>
        <v>1</v>
      </c>
      <c r="Y8" s="29">
        <f>SIN(X5)</f>
        <v>1.22514845490862E-16</v>
      </c>
    </row>
    <row r="9" spans="2:25" ht="15" customHeight="1" x14ac:dyDescent="0.25">
      <c r="B9" s="247"/>
      <c r="C9" s="18"/>
      <c r="D9" s="18"/>
      <c r="E9" s="18"/>
      <c r="F9" s="18"/>
      <c r="G9" s="433"/>
      <c r="H9" s="510"/>
      <c r="I9" s="528"/>
      <c r="J9" s="528"/>
      <c r="K9" s="528"/>
      <c r="L9" s="528"/>
      <c r="M9" s="528"/>
      <c r="N9" s="528"/>
      <c r="O9" s="55"/>
      <c r="P9" s="30">
        <v>1</v>
      </c>
      <c r="Q9" s="246">
        <v>0</v>
      </c>
      <c r="R9" s="29">
        <v>0</v>
      </c>
    </row>
    <row r="10" spans="2:25" ht="15" customHeight="1" thickBot="1" x14ac:dyDescent="0.3">
      <c r="B10" s="247"/>
      <c r="C10" s="18"/>
      <c r="D10" s="18"/>
      <c r="E10" s="18"/>
      <c r="F10" s="18"/>
      <c r="G10" s="435"/>
      <c r="H10" s="544"/>
      <c r="I10" s="528"/>
      <c r="J10" s="528"/>
      <c r="K10" s="528"/>
      <c r="L10" s="528"/>
      <c r="M10" s="528"/>
      <c r="N10" s="528"/>
      <c r="O10" s="55"/>
      <c r="P10" s="30">
        <v>2</v>
      </c>
      <c r="Q10" s="246">
        <f>-COS(Q7)</f>
        <v>0.99372789411163676</v>
      </c>
      <c r="R10" s="29">
        <f>SIN(Q7)</f>
        <v>0.11182518707541529</v>
      </c>
    </row>
    <row r="11" spans="2:25" ht="15.75" customHeight="1" x14ac:dyDescent="0.25">
      <c r="B11" s="247"/>
      <c r="C11" s="18"/>
      <c r="D11" s="18"/>
      <c r="E11" s="18"/>
      <c r="F11" s="18"/>
      <c r="G11" s="576">
        <f>+'SIG (2)'!$G$46</f>
        <v>0.96433033155438386</v>
      </c>
      <c r="H11" s="576"/>
      <c r="I11" s="531" t="s">
        <v>77</v>
      </c>
      <c r="J11" s="531"/>
      <c r="K11" s="234">
        <f>'SIG (2)'!K46</f>
        <v>1</v>
      </c>
      <c r="L11" s="531" t="s">
        <v>77</v>
      </c>
      <c r="M11" s="531"/>
      <c r="N11" s="234">
        <f>'SIG (2)'!N46</f>
        <v>1</v>
      </c>
      <c r="O11" s="55"/>
      <c r="P11" s="30"/>
      <c r="Q11" s="246"/>
    </row>
    <row r="12" spans="2:25" ht="15.75" customHeight="1" x14ac:dyDescent="0.25">
      <c r="B12" s="247"/>
      <c r="C12" s="18"/>
      <c r="D12" s="18"/>
      <c r="E12" s="18"/>
      <c r="F12" s="18"/>
      <c r="G12" s="577"/>
      <c r="H12" s="577"/>
      <c r="I12" s="528"/>
      <c r="J12" s="528"/>
      <c r="K12" s="528"/>
      <c r="L12" s="528"/>
      <c r="M12" s="528"/>
      <c r="N12" s="528"/>
      <c r="O12" s="55"/>
      <c r="P12" s="55"/>
      <c r="Q12" s="245"/>
    </row>
    <row r="13" spans="2:25" ht="15.75" customHeight="1" x14ac:dyDescent="0.25">
      <c r="B13" s="247"/>
      <c r="C13" s="18"/>
      <c r="D13" s="18"/>
      <c r="E13" s="18"/>
      <c r="F13" s="18"/>
      <c r="G13" s="577"/>
      <c r="H13" s="577"/>
      <c r="I13" s="528"/>
      <c r="J13" s="528"/>
      <c r="K13" s="528"/>
      <c r="L13" s="528"/>
      <c r="M13" s="528"/>
      <c r="N13" s="528"/>
      <c r="O13" s="55"/>
      <c r="P13" s="55"/>
      <c r="Q13" s="245"/>
    </row>
    <row r="14" spans="2:25" ht="15" customHeight="1" x14ac:dyDescent="0.25">
      <c r="B14" s="248"/>
      <c r="C14" s="22"/>
      <c r="D14" s="22"/>
      <c r="E14" s="22"/>
      <c r="F14" s="24"/>
      <c r="G14" s="577"/>
      <c r="H14" s="577"/>
      <c r="I14" s="526" t="s">
        <v>19</v>
      </c>
      <c r="J14" s="526"/>
      <c r="K14" s="526"/>
      <c r="L14" s="526" t="s">
        <v>20</v>
      </c>
      <c r="M14" s="526"/>
      <c r="N14" s="526"/>
      <c r="O14" s="55"/>
      <c r="P14" s="55"/>
      <c r="Q14" s="245"/>
      <c r="T14" s="29" t="s">
        <v>2</v>
      </c>
      <c r="U14" s="29">
        <f>K22*PI()</f>
        <v>2.8673043686475115</v>
      </c>
      <c r="W14" s="29" t="s">
        <v>2</v>
      </c>
      <c r="X14" s="29">
        <f>N22*PI()</f>
        <v>3.1415926535897931</v>
      </c>
    </row>
    <row r="15" spans="2:25" ht="15" customHeight="1" x14ac:dyDescent="0.25">
      <c r="B15" s="248"/>
      <c r="C15" s="22"/>
      <c r="D15" s="22"/>
      <c r="E15" s="22"/>
      <c r="F15" s="24"/>
      <c r="G15" s="577"/>
      <c r="H15" s="577"/>
      <c r="I15" s="526"/>
      <c r="J15" s="526"/>
      <c r="K15" s="526"/>
      <c r="L15" s="526"/>
      <c r="M15" s="526"/>
      <c r="N15" s="526"/>
      <c r="O15" s="55"/>
      <c r="P15" s="55"/>
      <c r="Q15" s="245"/>
      <c r="T15" s="29" t="s">
        <v>3</v>
      </c>
      <c r="U15" s="29" t="s">
        <v>4</v>
      </c>
      <c r="V15" s="29" t="s">
        <v>5</v>
      </c>
      <c r="W15" s="29" t="s">
        <v>3</v>
      </c>
      <c r="X15" s="29" t="s">
        <v>4</v>
      </c>
      <c r="Y15" s="29" t="s">
        <v>5</v>
      </c>
    </row>
    <row r="16" spans="2:25" ht="15" customHeight="1" x14ac:dyDescent="0.25">
      <c r="B16" s="248"/>
      <c r="C16" s="22"/>
      <c r="D16" s="22"/>
      <c r="E16" s="22"/>
      <c r="F16" s="24"/>
      <c r="G16" s="577"/>
      <c r="H16" s="577"/>
      <c r="I16" s="528"/>
      <c r="J16" s="528"/>
      <c r="K16" s="528"/>
      <c r="L16" s="528"/>
      <c r="M16" s="528"/>
      <c r="N16" s="528"/>
      <c r="O16" s="55"/>
      <c r="P16" s="55"/>
      <c r="Q16" s="245"/>
      <c r="T16" s="29">
        <v>1</v>
      </c>
      <c r="U16" s="29">
        <v>0</v>
      </c>
      <c r="V16" s="29">
        <v>0</v>
      </c>
      <c r="W16" s="29">
        <v>1</v>
      </c>
      <c r="X16" s="29">
        <v>0</v>
      </c>
      <c r="Y16" s="29">
        <v>0</v>
      </c>
    </row>
    <row r="17" spans="2:25" ht="15" customHeight="1" x14ac:dyDescent="0.25">
      <c r="B17" s="248"/>
      <c r="C17" s="22"/>
      <c r="D17" s="22"/>
      <c r="E17" s="22"/>
      <c r="F17" s="24"/>
      <c r="G17" s="577"/>
      <c r="H17" s="577"/>
      <c r="I17" s="528"/>
      <c r="J17" s="528"/>
      <c r="K17" s="528"/>
      <c r="L17" s="528"/>
      <c r="M17" s="528"/>
      <c r="N17" s="528"/>
      <c r="O17" s="55"/>
      <c r="P17" s="55"/>
      <c r="Q17" s="245"/>
      <c r="T17" s="29">
        <v>2</v>
      </c>
      <c r="U17" s="29">
        <f>-COS(U14)</f>
        <v>0.96261821790321822</v>
      </c>
      <c r="V17" s="29">
        <f>SIN(U14)</f>
        <v>0.27086189573439867</v>
      </c>
      <c r="W17" s="29">
        <v>2</v>
      </c>
      <c r="X17" s="29">
        <f>-COS(X14)</f>
        <v>1</v>
      </c>
      <c r="Y17" s="29">
        <f>SIN(X14)</f>
        <v>1.22514845490862E-16</v>
      </c>
    </row>
    <row r="18" spans="2:25" ht="15.75" customHeight="1" thickBot="1" x14ac:dyDescent="0.3">
      <c r="B18" s="248"/>
      <c r="C18" s="22"/>
      <c r="D18" s="22"/>
      <c r="E18" s="22"/>
      <c r="F18" s="24"/>
      <c r="G18" s="578"/>
      <c r="H18" s="578"/>
      <c r="I18" s="528"/>
      <c r="J18" s="528"/>
      <c r="K18" s="528"/>
      <c r="L18" s="528"/>
      <c r="M18" s="528"/>
      <c r="N18" s="528"/>
      <c r="O18" s="55"/>
      <c r="P18" s="55"/>
      <c r="Q18" s="245"/>
      <c r="T18" s="29" t="s">
        <v>2</v>
      </c>
      <c r="U18" s="29">
        <f>K33*PI()</f>
        <v>2.8949894407816923</v>
      </c>
      <c r="W18" s="29" t="s">
        <v>2</v>
      </c>
      <c r="X18" s="29">
        <f>N33*PI()</f>
        <v>2.7502864554611923</v>
      </c>
    </row>
    <row r="19" spans="2:25" ht="15.75" thickTop="1" x14ac:dyDescent="0.25">
      <c r="B19" s="551"/>
      <c r="C19" s="448"/>
      <c r="D19" s="448"/>
      <c r="E19" s="448"/>
      <c r="F19" s="448"/>
      <c r="G19" s="448"/>
      <c r="H19" s="448"/>
      <c r="I19" s="528"/>
      <c r="J19" s="528"/>
      <c r="K19" s="528"/>
      <c r="L19" s="528"/>
      <c r="M19" s="528"/>
      <c r="N19" s="528"/>
      <c r="O19" s="55"/>
      <c r="P19" s="55"/>
      <c r="Q19" s="245"/>
      <c r="T19" s="29" t="s">
        <v>3</v>
      </c>
      <c r="U19" s="29" t="s">
        <v>4</v>
      </c>
      <c r="V19" s="29" t="s">
        <v>5</v>
      </c>
      <c r="W19" s="29" t="s">
        <v>3</v>
      </c>
      <c r="X19" s="29" t="s">
        <v>4</v>
      </c>
      <c r="Y19" s="29" t="s">
        <v>5</v>
      </c>
    </row>
    <row r="20" spans="2:25" x14ac:dyDescent="0.25">
      <c r="B20" s="551"/>
      <c r="C20" s="448"/>
      <c r="D20" s="448"/>
      <c r="E20" s="448"/>
      <c r="F20" s="448"/>
      <c r="G20" s="448"/>
      <c r="H20" s="448"/>
      <c r="I20" s="528"/>
      <c r="J20" s="528"/>
      <c r="K20" s="528"/>
      <c r="L20" s="528"/>
      <c r="M20" s="528"/>
      <c r="N20" s="528"/>
      <c r="O20" s="55"/>
      <c r="P20" s="55"/>
      <c r="Q20" s="245"/>
      <c r="T20" s="29">
        <v>1</v>
      </c>
      <c r="U20" s="29">
        <v>0</v>
      </c>
      <c r="V20" s="29">
        <v>0</v>
      </c>
      <c r="W20" s="29">
        <v>1</v>
      </c>
      <c r="X20" s="29">
        <v>0</v>
      </c>
      <c r="Y20" s="29">
        <v>0</v>
      </c>
    </row>
    <row r="21" spans="2:25" x14ac:dyDescent="0.25">
      <c r="B21" s="551"/>
      <c r="C21" s="448"/>
      <c r="D21" s="448"/>
      <c r="E21" s="448"/>
      <c r="F21" s="448"/>
      <c r="G21" s="448"/>
      <c r="H21" s="448"/>
      <c r="I21" s="528"/>
      <c r="J21" s="528"/>
      <c r="K21" s="528"/>
      <c r="L21" s="528"/>
      <c r="M21" s="528"/>
      <c r="N21" s="528"/>
      <c r="O21" s="55"/>
      <c r="P21" s="55"/>
      <c r="Q21" s="245"/>
      <c r="T21" s="29">
        <v>2</v>
      </c>
      <c r="U21" s="29">
        <f>-COS(U18)</f>
        <v>0.96974720896513311</v>
      </c>
      <c r="V21" s="29">
        <f>SIN(U18)</f>
        <v>0.24411134898716716</v>
      </c>
      <c r="W21" s="29">
        <v>2</v>
      </c>
      <c r="X21" s="29">
        <f>-COS(X18)</f>
        <v>0.92441166958385013</v>
      </c>
      <c r="Y21" s="29">
        <f>SIN(X18)</f>
        <v>0.38139620493287379</v>
      </c>
    </row>
    <row r="22" spans="2:25" ht="15.75" customHeight="1" x14ac:dyDescent="0.25">
      <c r="B22" s="551"/>
      <c r="C22" s="448"/>
      <c r="D22" s="448"/>
      <c r="E22" s="448"/>
      <c r="F22" s="448"/>
      <c r="G22" s="448"/>
      <c r="H22" s="448"/>
      <c r="I22" s="531" t="s">
        <v>77</v>
      </c>
      <c r="J22" s="531"/>
      <c r="K22" s="234">
        <f>'SIG (2)'!K57</f>
        <v>0.91269132723847513</v>
      </c>
      <c r="L22" s="531" t="s">
        <v>77</v>
      </c>
      <c r="M22" s="531"/>
      <c r="N22" s="234">
        <f>'SIG (2)'!N57</f>
        <v>1</v>
      </c>
      <c r="O22" s="55"/>
      <c r="P22" s="55"/>
      <c r="Q22" s="245"/>
    </row>
    <row r="23" spans="2:25" x14ac:dyDescent="0.25">
      <c r="B23" s="551"/>
      <c r="C23" s="448"/>
      <c r="D23" s="448"/>
      <c r="E23" s="448"/>
      <c r="F23" s="448"/>
      <c r="G23" s="448"/>
      <c r="H23" s="448"/>
      <c r="I23" s="528"/>
      <c r="J23" s="528"/>
      <c r="K23" s="528"/>
      <c r="L23" s="528"/>
      <c r="M23" s="528"/>
      <c r="N23" s="528"/>
      <c r="O23" s="55"/>
      <c r="P23" s="55"/>
      <c r="Q23" s="245"/>
      <c r="T23" s="29" t="s">
        <v>2</v>
      </c>
      <c r="U23" s="29">
        <f>H33*PI()</f>
        <v>3.1415926535897931</v>
      </c>
    </row>
    <row r="24" spans="2:25" x14ac:dyDescent="0.25">
      <c r="B24" s="551"/>
      <c r="C24" s="448"/>
      <c r="D24" s="448"/>
      <c r="E24" s="448"/>
      <c r="F24" s="448"/>
      <c r="G24" s="448"/>
      <c r="H24" s="448"/>
      <c r="I24" s="528"/>
      <c r="J24" s="528"/>
      <c r="K24" s="528"/>
      <c r="L24" s="528"/>
      <c r="M24" s="528"/>
      <c r="N24" s="528"/>
      <c r="O24" s="55"/>
      <c r="P24" s="55"/>
      <c r="Q24" s="245"/>
      <c r="T24" s="29" t="s">
        <v>3</v>
      </c>
      <c r="U24" s="29" t="s">
        <v>4</v>
      </c>
      <c r="V24" s="29" t="s">
        <v>5</v>
      </c>
    </row>
    <row r="25" spans="2:25" x14ac:dyDescent="0.25">
      <c r="B25" s="581"/>
      <c r="C25" s="471"/>
      <c r="D25" s="471"/>
      <c r="E25" s="471"/>
      <c r="F25" s="526" t="s">
        <v>21</v>
      </c>
      <c r="G25" s="526"/>
      <c r="H25" s="557"/>
      <c r="I25" s="526" t="s">
        <v>22</v>
      </c>
      <c r="J25" s="526"/>
      <c r="K25" s="526"/>
      <c r="L25" s="526" t="s">
        <v>23</v>
      </c>
      <c r="M25" s="526"/>
      <c r="N25" s="526"/>
      <c r="O25" s="55"/>
      <c r="P25" s="55"/>
      <c r="Q25" s="245"/>
      <c r="T25" s="29">
        <v>1</v>
      </c>
      <c r="U25" s="29">
        <v>0</v>
      </c>
      <c r="V25" s="29">
        <v>0</v>
      </c>
    </row>
    <row r="26" spans="2:25" x14ac:dyDescent="0.25">
      <c r="B26" s="551"/>
      <c r="C26" s="448"/>
      <c r="D26" s="448"/>
      <c r="E26" s="448"/>
      <c r="F26" s="526"/>
      <c r="G26" s="526"/>
      <c r="H26" s="557"/>
      <c r="I26" s="526"/>
      <c r="J26" s="526"/>
      <c r="K26" s="526"/>
      <c r="L26" s="526"/>
      <c r="M26" s="526"/>
      <c r="N26" s="526"/>
      <c r="O26" s="55"/>
      <c r="P26" s="55"/>
      <c r="Q26" s="245"/>
      <c r="T26" s="29">
        <v>2</v>
      </c>
      <c r="U26" s="29">
        <f>-COS(U23)</f>
        <v>1</v>
      </c>
      <c r="V26" s="29">
        <f>SIN(U23)</f>
        <v>1.22514845490862E-16</v>
      </c>
    </row>
    <row r="27" spans="2:25" x14ac:dyDescent="0.25">
      <c r="B27" s="551"/>
      <c r="C27" s="448"/>
      <c r="D27" s="448"/>
      <c r="E27" s="448"/>
      <c r="F27" s="528"/>
      <c r="G27" s="528"/>
      <c r="H27" s="528"/>
      <c r="I27" s="528"/>
      <c r="J27" s="528"/>
      <c r="K27" s="528"/>
      <c r="L27" s="528"/>
      <c r="M27" s="528"/>
      <c r="N27" s="528"/>
      <c r="O27" s="55"/>
      <c r="P27" s="55"/>
      <c r="Q27" s="245"/>
    </row>
    <row r="28" spans="2:25" x14ac:dyDescent="0.25">
      <c r="B28" s="551"/>
      <c r="C28" s="448"/>
      <c r="D28" s="448"/>
      <c r="E28" s="448"/>
      <c r="F28" s="528"/>
      <c r="G28" s="528"/>
      <c r="H28" s="528"/>
      <c r="I28" s="528"/>
      <c r="J28" s="528"/>
      <c r="K28" s="528"/>
      <c r="L28" s="528"/>
      <c r="M28" s="528"/>
      <c r="N28" s="528"/>
      <c r="O28" s="55"/>
      <c r="P28" s="55"/>
      <c r="Q28" s="245"/>
    </row>
    <row r="29" spans="2:25" x14ac:dyDescent="0.25">
      <c r="B29" s="551"/>
      <c r="C29" s="448"/>
      <c r="D29" s="448"/>
      <c r="E29" s="448"/>
      <c r="F29" s="528"/>
      <c r="G29" s="528"/>
      <c r="H29" s="528"/>
      <c r="I29" s="528"/>
      <c r="J29" s="528"/>
      <c r="K29" s="528"/>
      <c r="L29" s="528"/>
      <c r="M29" s="528"/>
      <c r="N29" s="528"/>
      <c r="O29" s="55"/>
      <c r="P29" s="55"/>
      <c r="Q29" s="245"/>
    </row>
    <row r="30" spans="2:25" x14ac:dyDescent="0.25">
      <c r="B30" s="551"/>
      <c r="C30" s="448"/>
      <c r="D30" s="448"/>
      <c r="E30" s="448"/>
      <c r="F30" s="528"/>
      <c r="G30" s="528"/>
      <c r="H30" s="528"/>
      <c r="I30" s="528"/>
      <c r="J30" s="528"/>
      <c r="K30" s="528"/>
      <c r="L30" s="528"/>
      <c r="M30" s="528"/>
      <c r="N30" s="528"/>
      <c r="O30" s="55"/>
      <c r="P30" s="55"/>
      <c r="Q30" s="245"/>
    </row>
    <row r="31" spans="2:25" x14ac:dyDescent="0.25">
      <c r="B31" s="551"/>
      <c r="C31" s="448"/>
      <c r="D31" s="448"/>
      <c r="E31" s="448"/>
      <c r="F31" s="528"/>
      <c r="G31" s="528"/>
      <c r="H31" s="528"/>
      <c r="I31" s="528"/>
      <c r="J31" s="528"/>
      <c r="K31" s="528"/>
      <c r="L31" s="528"/>
      <c r="M31" s="528"/>
      <c r="N31" s="528"/>
      <c r="O31" s="55"/>
      <c r="P31" s="55"/>
      <c r="Q31" s="245"/>
    </row>
    <row r="32" spans="2:25" x14ac:dyDescent="0.25">
      <c r="B32" s="551"/>
      <c r="C32" s="448"/>
      <c r="D32" s="448"/>
      <c r="E32" s="448"/>
      <c r="F32" s="528"/>
      <c r="G32" s="528"/>
      <c r="H32" s="528"/>
      <c r="I32" s="528"/>
      <c r="J32" s="528"/>
      <c r="K32" s="528"/>
      <c r="L32" s="528"/>
      <c r="M32" s="528"/>
      <c r="N32" s="528"/>
      <c r="O32" s="55"/>
      <c r="P32" s="55"/>
      <c r="Q32" s="245"/>
    </row>
    <row r="33" spans="2:17" ht="15.75" customHeight="1" x14ac:dyDescent="0.25">
      <c r="B33" s="551"/>
      <c r="C33" s="448"/>
      <c r="D33" s="448"/>
      <c r="E33" s="448"/>
      <c r="F33" s="531" t="s">
        <v>77</v>
      </c>
      <c r="G33" s="531"/>
      <c r="H33" s="234">
        <f>'SIG (2)'!H68</f>
        <v>1</v>
      </c>
      <c r="I33" s="531" t="s">
        <v>77</v>
      </c>
      <c r="J33" s="531"/>
      <c r="K33" s="234">
        <f>'SIG (2)'!K68</f>
        <v>0.92150375939849627</v>
      </c>
      <c r="L33" s="531" t="s">
        <v>77</v>
      </c>
      <c r="M33" s="531"/>
      <c r="N33" s="234">
        <f>'SIG (2)'!N68</f>
        <v>0.87544336861067329</v>
      </c>
      <c r="O33" s="55"/>
      <c r="P33" s="55"/>
      <c r="Q33" s="245"/>
    </row>
    <row r="34" spans="2:17" x14ac:dyDescent="0.25">
      <c r="B34" s="551"/>
      <c r="C34" s="448"/>
      <c r="D34" s="448"/>
      <c r="E34" s="448"/>
      <c r="F34" s="528"/>
      <c r="G34" s="528"/>
      <c r="H34" s="528"/>
      <c r="I34" s="579"/>
      <c r="J34" s="579"/>
      <c r="K34" s="579"/>
      <c r="L34" s="579"/>
      <c r="M34" s="579"/>
      <c r="N34" s="579"/>
      <c r="O34" s="55"/>
      <c r="P34" s="55"/>
      <c r="Q34" s="245"/>
    </row>
    <row r="35" spans="2:17" ht="15.75" thickBot="1" x14ac:dyDescent="0.3">
      <c r="B35" s="570"/>
      <c r="C35" s="571"/>
      <c r="D35" s="571"/>
      <c r="E35" s="571"/>
      <c r="F35" s="561"/>
      <c r="G35" s="561"/>
      <c r="H35" s="561"/>
      <c r="I35" s="580"/>
      <c r="J35" s="580"/>
      <c r="K35" s="580"/>
      <c r="L35" s="580"/>
      <c r="M35" s="580"/>
      <c r="N35" s="580"/>
      <c r="O35" s="249"/>
      <c r="P35" s="249"/>
      <c r="Q35" s="250"/>
    </row>
  </sheetData>
  <mergeCells count="35">
    <mergeCell ref="B19:H24"/>
    <mergeCell ref="F34:H35"/>
    <mergeCell ref="I34:K35"/>
    <mergeCell ref="L34:N35"/>
    <mergeCell ref="B25:E35"/>
    <mergeCell ref="F25:H26"/>
    <mergeCell ref="I25:K26"/>
    <mergeCell ref="L25:N26"/>
    <mergeCell ref="F27:H32"/>
    <mergeCell ref="I27:K32"/>
    <mergeCell ref="L27:N32"/>
    <mergeCell ref="F33:G33"/>
    <mergeCell ref="I33:J33"/>
    <mergeCell ref="L33:M33"/>
    <mergeCell ref="L12:N13"/>
    <mergeCell ref="I14:K15"/>
    <mergeCell ref="L14:N15"/>
    <mergeCell ref="I16:K21"/>
    <mergeCell ref="L16:N21"/>
    <mergeCell ref="B1:Q1"/>
    <mergeCell ref="B2:Q2"/>
    <mergeCell ref="I22:J22"/>
    <mergeCell ref="L22:M22"/>
    <mergeCell ref="I23:K24"/>
    <mergeCell ref="L23:N24"/>
    <mergeCell ref="B3:H7"/>
    <mergeCell ref="I3:K4"/>
    <mergeCell ref="L3:N4"/>
    <mergeCell ref="I5:K10"/>
    <mergeCell ref="L5:N10"/>
    <mergeCell ref="G8:H10"/>
    <mergeCell ref="G11:H18"/>
    <mergeCell ref="I11:J11"/>
    <mergeCell ref="L11:M11"/>
    <mergeCell ref="I12:K13"/>
  </mergeCells>
  <conditionalFormatting sqref="K11">
    <cfRule type="cellIs" dxfId="56" priority="34" operator="between">
      <formula>0.95</formula>
      <formula>1</formula>
    </cfRule>
    <cfRule type="cellIs" dxfId="55" priority="35" operator="between">
      <formula>0.75</formula>
      <formula>"94.9%"</formula>
    </cfRule>
    <cfRule type="cellIs" dxfId="54" priority="36" operator="between">
      <formula>0</formula>
      <formula>"74.9%"</formula>
    </cfRule>
  </conditionalFormatting>
  <conditionalFormatting sqref="G11">
    <cfRule type="cellIs" dxfId="53" priority="31" operator="between">
      <formula>0.95</formula>
      <formula>1</formula>
    </cfRule>
    <cfRule type="cellIs" dxfId="52" priority="32" operator="between">
      <formula>0.75</formula>
      <formula>"94.9%"</formula>
    </cfRule>
    <cfRule type="cellIs" dxfId="51" priority="33" operator="between">
      <formula>0</formula>
      <formula>"74.9%"</formula>
    </cfRule>
  </conditionalFormatting>
  <conditionalFormatting sqref="N11">
    <cfRule type="cellIs" dxfId="50" priority="28" operator="between">
      <formula>0.95</formula>
      <formula>1</formula>
    </cfRule>
    <cfRule type="cellIs" dxfId="49" priority="29" operator="between">
      <formula>0.75</formula>
      <formula>"94.9%"</formula>
    </cfRule>
    <cfRule type="cellIs" dxfId="48" priority="30" operator="between">
      <formula>0</formula>
      <formula>"74.9%"</formula>
    </cfRule>
  </conditionalFormatting>
  <conditionalFormatting sqref="N22">
    <cfRule type="cellIs" dxfId="47" priority="25" operator="between">
      <formula>0.95</formula>
      <formula>1</formula>
    </cfRule>
    <cfRule type="cellIs" dxfId="46" priority="26" operator="between">
      <formula>0.75</formula>
      <formula>"94.9%"</formula>
    </cfRule>
    <cfRule type="cellIs" dxfId="45" priority="27" operator="between">
      <formula>0</formula>
      <formula>"74.9%"</formula>
    </cfRule>
  </conditionalFormatting>
  <conditionalFormatting sqref="N33">
    <cfRule type="cellIs" dxfId="44" priority="19" operator="between">
      <formula>0.95</formula>
      <formula>1</formula>
    </cfRule>
    <cfRule type="cellIs" dxfId="43" priority="20" operator="between">
      <formula>0.75</formula>
      <formula>"94.9%"</formula>
    </cfRule>
    <cfRule type="cellIs" dxfId="42" priority="21" operator="between">
      <formula>0</formula>
      <formula>"74.9%"</formula>
    </cfRule>
  </conditionalFormatting>
  <conditionalFormatting sqref="K22">
    <cfRule type="cellIs" dxfId="41" priority="10" operator="between">
      <formula>0.95</formula>
      <formula>10</formula>
    </cfRule>
    <cfRule type="cellIs" dxfId="40" priority="11" operator="between">
      <formula>0.75</formula>
      <formula>"94,9%"</formula>
    </cfRule>
    <cfRule type="cellIs" dxfId="39" priority="12" operator="between">
      <formula>0</formula>
      <formula>"74.9%"</formula>
    </cfRule>
  </conditionalFormatting>
  <conditionalFormatting sqref="H33">
    <cfRule type="cellIs" dxfId="38" priority="4" operator="between">
      <formula>0.95</formula>
      <formula>10</formula>
    </cfRule>
    <cfRule type="cellIs" dxfId="37" priority="5" operator="between">
      <formula>0.75</formula>
      <formula>"94,9%"</formula>
    </cfRule>
    <cfRule type="cellIs" dxfId="36" priority="6" operator="between">
      <formula>0</formula>
      <formula>"74.9%"</formula>
    </cfRule>
  </conditionalFormatting>
  <conditionalFormatting sqref="K33">
    <cfRule type="cellIs" dxfId="35" priority="1" operator="between">
      <formula>0.95</formula>
      <formula>10</formula>
    </cfRule>
    <cfRule type="cellIs" dxfId="34" priority="2" operator="between">
      <formula>0.75</formula>
      <formula>"94,9%"</formula>
    </cfRule>
    <cfRule type="cellIs" dxfId="33" priority="3" operator="between">
      <formula>0</formula>
      <formula>"74.9%"</formula>
    </cfRule>
  </conditionalFormatting>
  <pageMargins left="0.7" right="0.7" top="0.75" bottom="0.75" header="0.3" footer="0.3"/>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W17"/>
  <sheetViews>
    <sheetView tabSelected="1" zoomScaleNormal="100" workbookViewId="0">
      <selection activeCell="G6" sqref="G6:H13"/>
    </sheetView>
  </sheetViews>
  <sheetFormatPr baseColWidth="10" defaultColWidth="11.42578125" defaultRowHeight="15" x14ac:dyDescent="0.25"/>
  <cols>
    <col min="1" max="1" width="3.28515625" style="29" customWidth="1"/>
    <col min="2" max="10" width="11.42578125" style="29" customWidth="1"/>
    <col min="11" max="11" width="12.140625" style="29" bestFit="1" customWidth="1"/>
    <col min="12" max="14" width="11.42578125" style="29" customWidth="1"/>
    <col min="15" max="17" width="17.85546875" style="29" customWidth="1"/>
    <col min="18" max="18" width="11.5703125" style="29" bestFit="1" customWidth="1"/>
    <col min="19" max="19" width="11.42578125" style="29"/>
    <col min="20" max="21" width="11.5703125" style="29" bestFit="1" customWidth="1"/>
    <col min="22" max="22" width="13" style="29" bestFit="1" customWidth="1"/>
    <col min="23" max="16384" width="11.42578125" style="29"/>
  </cols>
  <sheetData>
    <row r="1" spans="1:23" ht="99" customHeight="1" thickTop="1" thickBot="1" x14ac:dyDescent="0.3">
      <c r="B1" s="425"/>
      <c r="C1" s="426"/>
      <c r="D1" s="426"/>
      <c r="E1" s="426"/>
      <c r="F1" s="426"/>
      <c r="G1" s="426"/>
      <c r="H1" s="426"/>
      <c r="I1" s="426"/>
      <c r="J1" s="426"/>
      <c r="K1" s="426"/>
      <c r="L1" s="426"/>
      <c r="M1" s="426"/>
      <c r="N1" s="426"/>
      <c r="O1" s="426"/>
      <c r="P1" s="426"/>
      <c r="Q1" s="427"/>
    </row>
    <row r="2" spans="1:23" ht="48.75" customHeight="1" thickTop="1" thickBot="1" x14ac:dyDescent="0.3">
      <c r="B2" s="582" t="s">
        <v>6</v>
      </c>
      <c r="C2" s="583"/>
      <c r="D2" s="583"/>
      <c r="E2" s="583"/>
      <c r="F2" s="583"/>
      <c r="G2" s="583"/>
      <c r="H2" s="583"/>
      <c r="I2" s="583"/>
      <c r="J2" s="583"/>
      <c r="K2" s="583"/>
      <c r="L2" s="583"/>
      <c r="M2" s="583"/>
      <c r="N2" s="583"/>
      <c r="O2" s="583"/>
      <c r="P2" s="583"/>
      <c r="Q2" s="584"/>
    </row>
    <row r="3" spans="1:23" x14ac:dyDescent="0.25">
      <c r="A3" s="1"/>
      <c r="B3" s="251"/>
      <c r="C3" s="252"/>
      <c r="D3" s="252"/>
      <c r="E3" s="252"/>
      <c r="F3" s="252"/>
      <c r="G3" s="575" t="s">
        <v>76</v>
      </c>
      <c r="H3" s="575"/>
      <c r="I3" s="586" t="s">
        <v>9</v>
      </c>
      <c r="J3" s="586"/>
      <c r="K3" s="586"/>
      <c r="L3" s="554" t="s">
        <v>10</v>
      </c>
      <c r="M3" s="554"/>
      <c r="N3" s="554"/>
      <c r="O3" s="243"/>
      <c r="P3" s="253">
        <v>0.75</v>
      </c>
      <c r="Q3" s="244"/>
      <c r="T3" s="29" t="s">
        <v>2</v>
      </c>
      <c r="U3" s="29">
        <f>N11*PI()</f>
        <v>3.1221774712741284</v>
      </c>
    </row>
    <row r="4" spans="1:23" x14ac:dyDescent="0.25">
      <c r="A4" s="1"/>
      <c r="B4" s="247"/>
      <c r="C4" s="18"/>
      <c r="D4" s="18"/>
      <c r="E4" s="18"/>
      <c r="F4" s="18"/>
      <c r="G4" s="510"/>
      <c r="H4" s="510"/>
      <c r="I4" s="587"/>
      <c r="J4" s="587"/>
      <c r="K4" s="587"/>
      <c r="L4" s="526"/>
      <c r="M4" s="526"/>
      <c r="N4" s="526"/>
      <c r="O4" s="30"/>
      <c r="P4" s="53">
        <v>0.15</v>
      </c>
      <c r="Q4" s="246"/>
      <c r="T4" s="29" t="s">
        <v>3</v>
      </c>
      <c r="U4" s="29" t="s">
        <v>4</v>
      </c>
      <c r="V4" s="29" t="s">
        <v>5</v>
      </c>
    </row>
    <row r="5" spans="1:23" ht="15" customHeight="1" x14ac:dyDescent="0.25">
      <c r="A5" s="1"/>
      <c r="B5" s="247"/>
      <c r="C5" s="18"/>
      <c r="D5" s="18"/>
      <c r="E5" s="18"/>
      <c r="F5" s="18"/>
      <c r="G5" s="510"/>
      <c r="H5" s="510"/>
      <c r="I5" s="528"/>
      <c r="J5" s="528"/>
      <c r="K5" s="528"/>
      <c r="L5" s="528"/>
      <c r="M5" s="528"/>
      <c r="N5" s="528"/>
      <c r="O5" s="30"/>
      <c r="P5" s="53">
        <v>0.1</v>
      </c>
      <c r="Q5" s="246"/>
      <c r="T5" s="29">
        <v>1</v>
      </c>
      <c r="U5" s="29">
        <v>0</v>
      </c>
      <c r="V5" s="29">
        <v>0</v>
      </c>
    </row>
    <row r="6" spans="1:23" ht="15" customHeight="1" x14ac:dyDescent="0.25">
      <c r="A6" s="1"/>
      <c r="B6" s="247"/>
      <c r="C6" s="18"/>
      <c r="D6" s="18"/>
      <c r="E6" s="18"/>
      <c r="F6" s="18"/>
      <c r="G6" s="517">
        <f>+SIG!$G$6</f>
        <v>0.9913333333333334</v>
      </c>
      <c r="H6" s="517"/>
      <c r="I6" s="528"/>
      <c r="J6" s="528"/>
      <c r="K6" s="528"/>
      <c r="L6" s="528"/>
      <c r="M6" s="528"/>
      <c r="N6" s="528"/>
      <c r="O6" s="30"/>
      <c r="P6" s="53">
        <v>1</v>
      </c>
      <c r="Q6" s="246"/>
      <c r="T6" s="29">
        <v>2</v>
      </c>
      <c r="U6" s="29">
        <f>-COS(U3)</f>
        <v>0.99981153126819944</v>
      </c>
      <c r="V6" s="29">
        <f>SIN(U3)</f>
        <v>1.941396258207603E-2</v>
      </c>
    </row>
    <row r="7" spans="1:23" ht="15" customHeight="1" x14ac:dyDescent="0.25">
      <c r="A7" s="1"/>
      <c r="B7" s="247"/>
      <c r="C7" s="18"/>
      <c r="D7" s="18"/>
      <c r="E7" s="18"/>
      <c r="F7" s="18"/>
      <c r="G7" s="518"/>
      <c r="H7" s="518"/>
      <c r="I7" s="528"/>
      <c r="J7" s="528"/>
      <c r="K7" s="528"/>
      <c r="L7" s="528"/>
      <c r="M7" s="528"/>
      <c r="N7" s="528"/>
      <c r="O7" s="30"/>
      <c r="P7" s="30" t="s">
        <v>2</v>
      </c>
      <c r="Q7" s="246">
        <f>G6*PI()</f>
        <v>3.1143655172586819</v>
      </c>
      <c r="T7" s="29" t="s">
        <v>2</v>
      </c>
      <c r="U7" s="29">
        <f>K11*PI()</f>
        <v>3.1143655172586819</v>
      </c>
    </row>
    <row r="8" spans="1:23" ht="15" customHeight="1" x14ac:dyDescent="0.25">
      <c r="A8" s="1"/>
      <c r="B8" s="247"/>
      <c r="C8" s="18"/>
      <c r="D8" s="18"/>
      <c r="E8" s="18"/>
      <c r="F8" s="18"/>
      <c r="G8" s="518"/>
      <c r="H8" s="518"/>
      <c r="I8" s="528"/>
      <c r="J8" s="528"/>
      <c r="K8" s="528"/>
      <c r="L8" s="528"/>
      <c r="M8" s="528"/>
      <c r="N8" s="528"/>
      <c r="O8" s="30"/>
      <c r="P8" s="30" t="s">
        <v>3</v>
      </c>
      <c r="Q8" s="246" t="s">
        <v>4</v>
      </c>
      <c r="R8" s="29" t="s">
        <v>5</v>
      </c>
      <c r="T8" s="29" t="s">
        <v>3</v>
      </c>
      <c r="U8" s="29" t="s">
        <v>4</v>
      </c>
      <c r="V8" s="29" t="s">
        <v>5</v>
      </c>
    </row>
    <row r="9" spans="1:23" ht="15" customHeight="1" x14ac:dyDescent="0.25">
      <c r="A9" s="1"/>
      <c r="B9" s="247"/>
      <c r="C9" s="18"/>
      <c r="D9" s="18"/>
      <c r="E9" s="18"/>
      <c r="F9" s="18"/>
      <c r="G9" s="518"/>
      <c r="H9" s="518"/>
      <c r="I9" s="528"/>
      <c r="J9" s="528"/>
      <c r="K9" s="528"/>
      <c r="L9" s="528"/>
      <c r="M9" s="528"/>
      <c r="N9" s="528"/>
      <c r="O9" s="30"/>
      <c r="P9" s="30">
        <v>1</v>
      </c>
      <c r="Q9" s="246">
        <v>0</v>
      </c>
      <c r="R9" s="29">
        <v>0</v>
      </c>
      <c r="T9" s="29">
        <v>1</v>
      </c>
      <c r="U9" s="29">
        <v>0</v>
      </c>
      <c r="V9" s="29">
        <v>0</v>
      </c>
    </row>
    <row r="10" spans="1:23" ht="15.75" customHeight="1" x14ac:dyDescent="0.25">
      <c r="A10" s="1"/>
      <c r="B10" s="247"/>
      <c r="C10" s="18"/>
      <c r="D10" s="18"/>
      <c r="E10" s="18"/>
      <c r="F10" s="18"/>
      <c r="G10" s="518"/>
      <c r="H10" s="518"/>
      <c r="I10" s="528"/>
      <c r="J10" s="528"/>
      <c r="K10" s="528"/>
      <c r="L10" s="528"/>
      <c r="M10" s="528"/>
      <c r="N10" s="528"/>
      <c r="O10" s="30"/>
      <c r="P10" s="30">
        <v>2</v>
      </c>
      <c r="Q10" s="246">
        <f>-COS(Q7)</f>
        <v>0.99962936442098871</v>
      </c>
      <c r="R10" s="29">
        <f>SIN(Q7)</f>
        <v>2.7223772466175186E-2</v>
      </c>
      <c r="T10" s="29">
        <v>2</v>
      </c>
      <c r="U10" s="29">
        <f>-COS(U7)</f>
        <v>0.99962936442098871</v>
      </c>
      <c r="V10" s="29">
        <f>SIN(U7)</f>
        <v>2.7223772466175186E-2</v>
      </c>
    </row>
    <row r="11" spans="1:23" ht="15.75" customHeight="1" x14ac:dyDescent="0.25">
      <c r="A11" s="1"/>
      <c r="B11" s="247"/>
      <c r="C11" s="18"/>
      <c r="D11" s="18"/>
      <c r="E11" s="18"/>
      <c r="F11" s="18"/>
      <c r="G11" s="518"/>
      <c r="H11" s="518"/>
      <c r="I11" s="531" t="s">
        <v>77</v>
      </c>
      <c r="J11" s="531"/>
      <c r="K11" s="235">
        <f>'SIG (2)'!K11</f>
        <v>0.9913333333333334</v>
      </c>
      <c r="L11" s="531" t="s">
        <v>77</v>
      </c>
      <c r="M11" s="531"/>
      <c r="N11" s="235">
        <f>'SIG (2)'!N11</f>
        <v>0.9938199555268632</v>
      </c>
      <c r="O11" s="30"/>
      <c r="P11" s="30"/>
      <c r="Q11" s="246"/>
    </row>
    <row r="12" spans="1:23" ht="15.75" customHeight="1" x14ac:dyDescent="0.25">
      <c r="A12" s="1"/>
      <c r="B12" s="247"/>
      <c r="C12" s="18"/>
      <c r="D12" s="18"/>
      <c r="E12" s="18"/>
      <c r="F12" s="18"/>
      <c r="G12" s="518"/>
      <c r="H12" s="518"/>
      <c r="I12" s="531"/>
      <c r="J12" s="531"/>
      <c r="K12" s="531"/>
      <c r="L12" s="531"/>
      <c r="M12" s="531"/>
      <c r="N12" s="531"/>
      <c r="O12" s="30"/>
      <c r="P12" s="30"/>
      <c r="Q12" s="246"/>
    </row>
    <row r="13" spans="1:23" ht="15.75" customHeight="1" thickBot="1" x14ac:dyDescent="0.3">
      <c r="A13" s="1"/>
      <c r="B13" s="254"/>
      <c r="C13" s="255"/>
      <c r="D13" s="255"/>
      <c r="E13" s="255"/>
      <c r="F13" s="255"/>
      <c r="G13" s="588"/>
      <c r="H13" s="588"/>
      <c r="I13" s="585"/>
      <c r="J13" s="585"/>
      <c r="K13" s="585"/>
      <c r="L13" s="585"/>
      <c r="M13" s="585"/>
      <c r="N13" s="585"/>
      <c r="O13" s="256"/>
      <c r="P13" s="249"/>
      <c r="Q13" s="250"/>
      <c r="R13" s="54"/>
      <c r="S13" s="54"/>
      <c r="T13" s="54"/>
      <c r="U13" s="54"/>
      <c r="V13" s="54"/>
      <c r="W13" s="54"/>
    </row>
    <row r="14" spans="1:23" x14ac:dyDescent="0.25">
      <c r="A14" s="54"/>
      <c r="Q14" s="53">
        <v>0.75</v>
      </c>
    </row>
    <row r="15" spans="1:23" x14ac:dyDescent="0.25">
      <c r="A15" s="54"/>
      <c r="Q15" s="53">
        <v>0.15</v>
      </c>
    </row>
    <row r="16" spans="1:23" x14ac:dyDescent="0.25">
      <c r="A16" s="54"/>
      <c r="Q16" s="53">
        <v>0.1</v>
      </c>
    </row>
    <row r="17" spans="1:17" x14ac:dyDescent="0.25">
      <c r="A17" s="54"/>
      <c r="Q17" s="53">
        <v>1</v>
      </c>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G6">
    <cfRule type="cellIs" dxfId="32" priority="10" operator="between">
      <formula>0.95</formula>
      <formula>1</formula>
    </cfRule>
    <cfRule type="cellIs" dxfId="31" priority="11" operator="between">
      <formula>0.75</formula>
      <formula>"94.9%"</formula>
    </cfRule>
    <cfRule type="cellIs" dxfId="30" priority="12" operator="between">
      <formula>0</formula>
      <formula>"74.9%"</formula>
    </cfRule>
  </conditionalFormatting>
  <conditionalFormatting sqref="K11">
    <cfRule type="cellIs" dxfId="29" priority="7" operator="between">
      <formula>0.95</formula>
      <formula>1</formula>
    </cfRule>
    <cfRule type="cellIs" dxfId="28" priority="8" operator="between">
      <formula>0.75</formula>
      <formula>"94.9%"</formula>
    </cfRule>
    <cfRule type="cellIs" dxfId="27" priority="9" operator="between">
      <formula>0</formula>
      <formula>"74.9%"</formula>
    </cfRule>
  </conditionalFormatting>
  <conditionalFormatting sqref="N11">
    <cfRule type="cellIs" dxfId="26" priority="1" operator="between">
      <formula>0.95</formula>
      <formula>1</formula>
    </cfRule>
    <cfRule type="cellIs" dxfId="25" priority="2" operator="between">
      <formula>0.75</formula>
      <formula>"94.9%"</formula>
    </cfRule>
    <cfRule type="cellIs" dxfId="24" priority="3" operator="between">
      <formula>0</formula>
      <formula>"74.9%"</formula>
    </cfRule>
  </conditionalFormatting>
  <pageMargins left="0.7" right="0.7" top="0.75" bottom="0.75" header="0.3" footer="0.3"/>
  <pageSetup paperSize="9" scale="6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14"/>
  <sheetViews>
    <sheetView showRowColHeaders="0" zoomScale="90" zoomScaleNormal="90" workbookViewId="0">
      <selection activeCell="G6" sqref="G6:H13"/>
    </sheetView>
  </sheetViews>
  <sheetFormatPr baseColWidth="10" defaultColWidth="11.42578125" defaultRowHeight="15" x14ac:dyDescent="0.25"/>
  <cols>
    <col min="1" max="1" width="13.7109375" style="1" customWidth="1"/>
    <col min="2" max="10" width="11.42578125" style="1"/>
    <col min="11" max="11" width="12.140625" style="1" bestFit="1" customWidth="1"/>
    <col min="12" max="16" width="11.42578125" style="1"/>
    <col min="17" max="17" width="11.85546875" style="1" bestFit="1" customWidth="1"/>
    <col min="18" max="18" width="11.42578125" style="62"/>
    <col min="19" max="19" width="11.7109375" style="62" bestFit="1" customWidth="1"/>
    <col min="20" max="20" width="12.85546875" style="62" bestFit="1" customWidth="1"/>
    <col min="21" max="21" width="12" style="62" bestFit="1" customWidth="1"/>
    <col min="22" max="22" width="11.42578125" style="62"/>
    <col min="23" max="24" width="11.7109375" style="62" bestFit="1" customWidth="1"/>
    <col min="25" max="25" width="12.140625" style="62" bestFit="1" customWidth="1"/>
    <col min="26" max="27" width="11.5703125" style="62" bestFit="1" customWidth="1"/>
    <col min="28" max="28" width="12" style="62" bestFit="1" customWidth="1"/>
    <col min="29" max="16384" width="11.42578125" style="62"/>
  </cols>
  <sheetData>
    <row r="1" spans="2:28" ht="48" customHeight="1" thickTop="1" thickBot="1" x14ac:dyDescent="0.3">
      <c r="B1" s="593" t="s">
        <v>30</v>
      </c>
      <c r="C1" s="594"/>
      <c r="D1" s="594"/>
      <c r="E1" s="594"/>
      <c r="F1" s="594"/>
      <c r="G1" s="594"/>
      <c r="H1" s="594"/>
      <c r="I1" s="594"/>
      <c r="J1" s="594"/>
      <c r="K1" s="594"/>
      <c r="L1" s="594"/>
      <c r="M1" s="594"/>
      <c r="N1" s="594"/>
      <c r="O1" s="594"/>
      <c r="P1" s="594"/>
      <c r="Q1" s="595"/>
    </row>
    <row r="2" spans="2:28" ht="42" customHeight="1" thickBot="1" x14ac:dyDescent="0.3">
      <c r="B2" s="589" t="s">
        <v>63</v>
      </c>
      <c r="C2" s="590"/>
      <c r="D2" s="591"/>
      <c r="E2" s="591"/>
      <c r="F2" s="591"/>
      <c r="G2" s="591"/>
      <c r="H2" s="591"/>
      <c r="I2" s="591"/>
      <c r="J2" s="591"/>
      <c r="K2" s="591"/>
      <c r="L2" s="591"/>
      <c r="M2" s="591"/>
      <c r="N2" s="591"/>
      <c r="O2" s="591"/>
      <c r="P2" s="591"/>
      <c r="Q2" s="592"/>
    </row>
    <row r="3" spans="2:28" x14ac:dyDescent="0.25">
      <c r="B3" s="19"/>
      <c r="C3" s="18"/>
      <c r="D3" s="251"/>
      <c r="E3" s="252"/>
      <c r="F3" s="252"/>
      <c r="G3" s="575" t="s">
        <v>11</v>
      </c>
      <c r="H3" s="575"/>
      <c r="I3" s="554" t="s">
        <v>65</v>
      </c>
      <c r="J3" s="554"/>
      <c r="K3" s="554"/>
      <c r="L3" s="554" t="s">
        <v>64</v>
      </c>
      <c r="M3" s="554"/>
      <c r="N3" s="554"/>
      <c r="O3" s="554" t="s">
        <v>66</v>
      </c>
      <c r="P3" s="554"/>
      <c r="Q3" s="596"/>
      <c r="S3" s="63">
        <v>0.75</v>
      </c>
      <c r="W3" s="62" t="s">
        <v>2</v>
      </c>
      <c r="X3" s="62">
        <f>N11*PI()</f>
        <v>3.1415926535897931</v>
      </c>
      <c r="Z3" s="62" t="s">
        <v>2</v>
      </c>
      <c r="AA3" s="62">
        <f>Q11*PI()</f>
        <v>2.968239004911978</v>
      </c>
    </row>
    <row r="4" spans="2:28" x14ac:dyDescent="0.25">
      <c r="B4" s="19"/>
      <c r="C4" s="18"/>
      <c r="D4" s="247"/>
      <c r="E4" s="18"/>
      <c r="F4" s="18"/>
      <c r="G4" s="510"/>
      <c r="H4" s="510"/>
      <c r="I4" s="526"/>
      <c r="J4" s="526"/>
      <c r="K4" s="526"/>
      <c r="L4" s="526"/>
      <c r="M4" s="526"/>
      <c r="N4" s="526"/>
      <c r="O4" s="526"/>
      <c r="P4" s="526"/>
      <c r="Q4" s="597"/>
      <c r="S4" s="63">
        <v>0.15</v>
      </c>
      <c r="W4" s="62" t="s">
        <v>3</v>
      </c>
      <c r="X4" s="62" t="s">
        <v>4</v>
      </c>
      <c r="Y4" s="62" t="s">
        <v>5</v>
      </c>
      <c r="Z4" s="62" t="s">
        <v>3</v>
      </c>
      <c r="AA4" s="62" t="s">
        <v>4</v>
      </c>
      <c r="AB4" s="62" t="s">
        <v>5</v>
      </c>
    </row>
    <row r="5" spans="2:28" ht="15" customHeight="1" x14ac:dyDescent="0.25">
      <c r="B5" s="19"/>
      <c r="C5" s="18"/>
      <c r="D5" s="247"/>
      <c r="E5" s="18"/>
      <c r="F5" s="18"/>
      <c r="G5" s="510"/>
      <c r="H5" s="510"/>
      <c r="I5" s="528"/>
      <c r="J5" s="528"/>
      <c r="K5" s="528"/>
      <c r="L5" s="528"/>
      <c r="M5" s="528"/>
      <c r="N5" s="528"/>
      <c r="O5" s="528"/>
      <c r="P5" s="528"/>
      <c r="Q5" s="598"/>
      <c r="S5" s="63">
        <v>0.1</v>
      </c>
      <c r="W5" s="62">
        <v>1</v>
      </c>
      <c r="X5" s="62">
        <v>0</v>
      </c>
      <c r="Y5" s="62">
        <v>0</v>
      </c>
      <c r="Z5" s="62">
        <v>1</v>
      </c>
      <c r="AA5" s="62">
        <v>0</v>
      </c>
      <c r="AB5" s="62">
        <v>0</v>
      </c>
    </row>
    <row r="6" spans="2:28" ht="15" customHeight="1" x14ac:dyDescent="0.25">
      <c r="B6" s="19"/>
      <c r="C6" s="18"/>
      <c r="D6" s="247"/>
      <c r="E6" s="18"/>
      <c r="F6" s="18"/>
      <c r="G6" s="601">
        <f>Tablas!C18</f>
        <v>0.8878544737919738</v>
      </c>
      <c r="H6" s="601"/>
      <c r="I6" s="528"/>
      <c r="J6" s="528"/>
      <c r="K6" s="528"/>
      <c r="L6" s="528"/>
      <c r="M6" s="528"/>
      <c r="N6" s="528"/>
      <c r="O6" s="528"/>
      <c r="P6" s="528"/>
      <c r="Q6" s="598"/>
      <c r="S6" s="63">
        <v>1</v>
      </c>
      <c r="W6" s="62">
        <v>2</v>
      </c>
      <c r="X6" s="62">
        <f>-COS(X3)</f>
        <v>1</v>
      </c>
      <c r="Y6" s="62">
        <f>SIN(X3)</f>
        <v>1.22514845490862E-16</v>
      </c>
      <c r="Z6" s="62">
        <v>2</v>
      </c>
      <c r="AA6" s="62">
        <f>-COS(AA3)</f>
        <v>0.98501184740108694</v>
      </c>
      <c r="AB6" s="62">
        <f>SIN(AA3)</f>
        <v>0.17248669652903012</v>
      </c>
    </row>
    <row r="7" spans="2:28" ht="15" customHeight="1" x14ac:dyDescent="0.25">
      <c r="B7" s="19"/>
      <c r="C7" s="18"/>
      <c r="D7" s="247"/>
      <c r="E7" s="18"/>
      <c r="F7" s="18"/>
      <c r="G7" s="602"/>
      <c r="H7" s="602"/>
      <c r="I7" s="528"/>
      <c r="J7" s="528"/>
      <c r="K7" s="528"/>
      <c r="L7" s="528"/>
      <c r="M7" s="528"/>
      <c r="N7" s="528"/>
      <c r="O7" s="528"/>
      <c r="P7" s="528"/>
      <c r="Q7" s="598"/>
      <c r="S7" s="62" t="s">
        <v>2</v>
      </c>
      <c r="T7" s="62">
        <f>G6*PI()</f>
        <v>2.7892770923216963</v>
      </c>
      <c r="W7" s="62" t="s">
        <v>2</v>
      </c>
      <c r="X7" s="62">
        <f>K11*PI()</f>
        <v>3.1415926535897931</v>
      </c>
    </row>
    <row r="8" spans="2:28" ht="15" customHeight="1" x14ac:dyDescent="0.25">
      <c r="B8" s="19"/>
      <c r="C8" s="18"/>
      <c r="D8" s="247"/>
      <c r="E8" s="18"/>
      <c r="F8" s="18"/>
      <c r="G8" s="602"/>
      <c r="H8" s="602"/>
      <c r="I8" s="528"/>
      <c r="J8" s="528"/>
      <c r="K8" s="528"/>
      <c r="L8" s="528"/>
      <c r="M8" s="528"/>
      <c r="N8" s="528"/>
      <c r="O8" s="528"/>
      <c r="P8" s="528"/>
      <c r="Q8" s="598"/>
      <c r="S8" s="62" t="s">
        <v>3</v>
      </c>
      <c r="T8" s="62" t="s">
        <v>4</v>
      </c>
      <c r="U8" s="62" t="s">
        <v>5</v>
      </c>
      <c r="W8" s="62" t="s">
        <v>3</v>
      </c>
      <c r="X8" s="62" t="s">
        <v>4</v>
      </c>
      <c r="Y8" s="62" t="s">
        <v>5</v>
      </c>
    </row>
    <row r="9" spans="2:28" ht="15" customHeight="1" x14ac:dyDescent="0.25">
      <c r="B9" s="19"/>
      <c r="C9" s="18"/>
      <c r="D9" s="247"/>
      <c r="E9" s="18"/>
      <c r="F9" s="18"/>
      <c r="G9" s="602"/>
      <c r="H9" s="602"/>
      <c r="I9" s="528"/>
      <c r="J9" s="528"/>
      <c r="K9" s="528"/>
      <c r="L9" s="528"/>
      <c r="M9" s="528"/>
      <c r="N9" s="528"/>
      <c r="O9" s="528"/>
      <c r="P9" s="528"/>
      <c r="Q9" s="598"/>
      <c r="S9" s="62">
        <v>1</v>
      </c>
      <c r="T9" s="62">
        <v>0</v>
      </c>
      <c r="U9" s="62">
        <v>0</v>
      </c>
      <c r="W9" s="62">
        <v>1</v>
      </c>
      <c r="X9" s="62">
        <v>0</v>
      </c>
      <c r="Y9" s="62">
        <v>0</v>
      </c>
    </row>
    <row r="10" spans="2:28" ht="15.75" customHeight="1" x14ac:dyDescent="0.25">
      <c r="B10" s="19"/>
      <c r="C10" s="18"/>
      <c r="D10" s="247"/>
      <c r="E10" s="18"/>
      <c r="F10" s="18"/>
      <c r="G10" s="602"/>
      <c r="H10" s="602"/>
      <c r="I10" s="528"/>
      <c r="J10" s="528"/>
      <c r="K10" s="528"/>
      <c r="L10" s="528"/>
      <c r="M10" s="528"/>
      <c r="N10" s="528"/>
      <c r="O10" s="528"/>
      <c r="P10" s="528"/>
      <c r="Q10" s="598"/>
      <c r="S10" s="62">
        <v>2</v>
      </c>
      <c r="T10" s="62">
        <f>-COS(T7)</f>
        <v>0.93857619430062167</v>
      </c>
      <c r="U10" s="62">
        <f>SIN(T7)</f>
        <v>0.34507206130337709</v>
      </c>
      <c r="W10" s="62">
        <v>2</v>
      </c>
      <c r="X10" s="62">
        <f>-COS(X7)</f>
        <v>1</v>
      </c>
      <c r="Y10" s="62">
        <f>SIN(X7)</f>
        <v>1.22514845490862E-16</v>
      </c>
    </row>
    <row r="11" spans="2:28" ht="15.75" customHeight="1" x14ac:dyDescent="0.25">
      <c r="B11" s="19"/>
      <c r="C11" s="18"/>
      <c r="D11" s="247"/>
      <c r="E11" s="18"/>
      <c r="F11" s="18"/>
      <c r="G11" s="602"/>
      <c r="H11" s="602"/>
      <c r="I11" s="531" t="s">
        <v>78</v>
      </c>
      <c r="J11" s="531"/>
      <c r="K11" s="235">
        <f>+Tablas!$C$76</f>
        <v>1</v>
      </c>
      <c r="L11" s="531" t="s">
        <v>78</v>
      </c>
      <c r="M11" s="531"/>
      <c r="N11" s="234">
        <f>+Tablas!$C$73</f>
        <v>1</v>
      </c>
      <c r="O11" s="531" t="s">
        <v>78</v>
      </c>
      <c r="P11" s="531"/>
      <c r="Q11" s="257">
        <f>+Tablas!$C$79</f>
        <v>0.94481981981981988</v>
      </c>
    </row>
    <row r="12" spans="2:28" ht="15.75" customHeight="1" x14ac:dyDescent="0.25">
      <c r="B12" s="19"/>
      <c r="C12" s="18"/>
      <c r="D12" s="247"/>
      <c r="E12" s="18"/>
      <c r="F12" s="18"/>
      <c r="G12" s="602"/>
      <c r="H12" s="602"/>
      <c r="I12" s="531"/>
      <c r="J12" s="531"/>
      <c r="K12" s="531"/>
      <c r="L12" s="531"/>
      <c r="M12" s="531"/>
      <c r="N12" s="531"/>
      <c r="O12" s="531"/>
      <c r="P12" s="531"/>
      <c r="Q12" s="599"/>
    </row>
    <row r="13" spans="2:28" ht="15.75" customHeight="1" thickBot="1" x14ac:dyDescent="0.3">
      <c r="B13" s="25"/>
      <c r="C13" s="26"/>
      <c r="D13" s="254"/>
      <c r="E13" s="255"/>
      <c r="F13" s="255"/>
      <c r="G13" s="603"/>
      <c r="H13" s="603"/>
      <c r="I13" s="585"/>
      <c r="J13" s="585"/>
      <c r="K13" s="585"/>
      <c r="L13" s="585"/>
      <c r="M13" s="585"/>
      <c r="N13" s="585"/>
      <c r="O13" s="585"/>
      <c r="P13" s="585"/>
      <c r="Q13" s="600"/>
    </row>
    <row r="14" spans="2:28" ht="15.75" thickTop="1" x14ac:dyDescent="0.25"/>
  </sheetData>
  <mergeCells count="16">
    <mergeCell ref="I12:K13"/>
    <mergeCell ref="L12:N13"/>
    <mergeCell ref="B2:Q2"/>
    <mergeCell ref="B1:Q1"/>
    <mergeCell ref="O3:Q4"/>
    <mergeCell ref="O5:Q10"/>
    <mergeCell ref="O11:P11"/>
    <mergeCell ref="O12:Q13"/>
    <mergeCell ref="G3:H5"/>
    <mergeCell ref="I3:K4"/>
    <mergeCell ref="L3:N4"/>
    <mergeCell ref="I5:K10"/>
    <mergeCell ref="L5:N10"/>
    <mergeCell ref="G6:H13"/>
    <mergeCell ref="I11:J11"/>
    <mergeCell ref="L11:M11"/>
  </mergeCells>
  <conditionalFormatting sqref="K11">
    <cfRule type="cellIs" dxfId="23" priority="16" operator="between">
      <formula>0.9</formula>
      <formula>1</formula>
    </cfRule>
    <cfRule type="cellIs" dxfId="22" priority="17" operator="between">
      <formula>0.75</formula>
      <formula>"89.9%"</formula>
    </cfRule>
    <cfRule type="cellIs" dxfId="21" priority="18" operator="between">
      <formula>0</formula>
      <formula>"74.9%"</formula>
    </cfRule>
  </conditionalFormatting>
  <conditionalFormatting sqref="G6">
    <cfRule type="cellIs" dxfId="20" priority="7" operator="between">
      <formula>0.95</formula>
      <formula>1</formula>
    </cfRule>
    <cfRule type="cellIs" dxfId="19" priority="8" operator="between">
      <formula>0.75</formula>
      <formula>"94.9%"</formula>
    </cfRule>
    <cfRule type="cellIs" dxfId="18" priority="9" operator="between">
      <formula>0</formula>
      <formula>"74.9%"</formula>
    </cfRule>
  </conditionalFormatting>
  <conditionalFormatting sqref="N11">
    <cfRule type="cellIs" dxfId="17" priority="4" operator="between">
      <formula>0.9</formula>
      <formula>1</formula>
    </cfRule>
    <cfRule type="cellIs" dxfId="16" priority="5" operator="between">
      <formula>0.75</formula>
      <formula>"89.9%"</formula>
    </cfRule>
    <cfRule type="cellIs" dxfId="15" priority="6" operator="between">
      <formula>0</formula>
      <formula>"74.9%"</formula>
    </cfRule>
  </conditionalFormatting>
  <conditionalFormatting sqref="Q11">
    <cfRule type="cellIs" dxfId="14" priority="1" operator="between">
      <formula>0.9</formula>
      <formula>1</formula>
    </cfRule>
    <cfRule type="cellIs" dxfId="13" priority="2" operator="between">
      <formula>0.75</formula>
      <formula>"89.9%"</formula>
    </cfRule>
    <cfRule type="cellIs" dxfId="12" priority="3" operator="between">
      <formula>0</formula>
      <formula>"74.9%"</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B14"/>
  <sheetViews>
    <sheetView showRowColHeaders="0" zoomScale="90" zoomScaleNormal="90" workbookViewId="0">
      <selection activeCell="O12" sqref="O12:Q13"/>
    </sheetView>
  </sheetViews>
  <sheetFormatPr baseColWidth="10" defaultColWidth="11.42578125" defaultRowHeight="15" x14ac:dyDescent="0.25"/>
  <cols>
    <col min="1" max="1" width="13.7109375" style="29" customWidth="1"/>
    <col min="2" max="13" width="11.42578125" style="29"/>
    <col min="14" max="14" width="11.85546875" style="29" bestFit="1" customWidth="1"/>
    <col min="15" max="17" width="11.42578125" style="29"/>
    <col min="18" max="18" width="11.42578125" style="62"/>
    <col min="19" max="19" width="11.7109375" style="62" bestFit="1" customWidth="1"/>
    <col min="20" max="20" width="12.85546875" style="62" bestFit="1" customWidth="1"/>
    <col min="21" max="21" width="12" style="62" bestFit="1" customWidth="1"/>
    <col min="22" max="22" width="11.42578125" style="62"/>
    <col min="23" max="24" width="11.7109375" style="62" bestFit="1" customWidth="1"/>
    <col min="25" max="25" width="12.140625" style="62" bestFit="1" customWidth="1"/>
    <col min="26" max="27" width="11.5703125" style="62" bestFit="1" customWidth="1"/>
    <col min="28" max="28" width="12" style="62" bestFit="1" customWidth="1"/>
    <col min="29" max="16384" width="11.42578125" style="62"/>
  </cols>
  <sheetData>
    <row r="1" spans="1:28" ht="48" customHeight="1" thickTop="1" thickBot="1" x14ac:dyDescent="0.3">
      <c r="A1" s="1"/>
      <c r="B1" s="593" t="s">
        <v>30</v>
      </c>
      <c r="C1" s="594"/>
      <c r="D1" s="594"/>
      <c r="E1" s="594"/>
      <c r="F1" s="594"/>
      <c r="G1" s="594"/>
      <c r="H1" s="594"/>
      <c r="I1" s="594"/>
      <c r="J1" s="594"/>
      <c r="K1" s="594"/>
      <c r="L1" s="594"/>
      <c r="M1" s="594"/>
      <c r="N1" s="594"/>
      <c r="O1" s="594"/>
      <c r="P1" s="594"/>
      <c r="Q1" s="595"/>
    </row>
    <row r="2" spans="1:28" ht="42" customHeight="1" thickBot="1" x14ac:dyDescent="0.3">
      <c r="A2" s="1"/>
      <c r="B2" s="589" t="s">
        <v>67</v>
      </c>
      <c r="C2" s="590"/>
      <c r="D2" s="590"/>
      <c r="E2" s="590"/>
      <c r="F2" s="590"/>
      <c r="G2" s="590"/>
      <c r="H2" s="590"/>
      <c r="I2" s="591"/>
      <c r="J2" s="591"/>
      <c r="K2" s="591"/>
      <c r="L2" s="591"/>
      <c r="M2" s="591"/>
      <c r="N2" s="591"/>
      <c r="O2" s="591"/>
      <c r="P2" s="591"/>
      <c r="Q2" s="592"/>
    </row>
    <row r="3" spans="1:28" x14ac:dyDescent="0.25">
      <c r="A3" s="1"/>
      <c r="B3" s="19"/>
      <c r="C3" s="18"/>
      <c r="D3" s="18"/>
      <c r="E3" s="18"/>
      <c r="F3" s="18"/>
      <c r="G3" s="510" t="s">
        <v>11</v>
      </c>
      <c r="H3" s="510"/>
      <c r="I3" s="604" t="s">
        <v>68</v>
      </c>
      <c r="J3" s="554"/>
      <c r="K3" s="554"/>
      <c r="L3" s="554" t="s">
        <v>69</v>
      </c>
      <c r="M3" s="554"/>
      <c r="N3" s="554"/>
      <c r="O3" s="554" t="s">
        <v>70</v>
      </c>
      <c r="P3" s="554"/>
      <c r="Q3" s="596"/>
      <c r="S3" s="63">
        <v>0.75</v>
      </c>
      <c r="W3" s="62" t="s">
        <v>2</v>
      </c>
      <c r="X3" s="62">
        <f>N11*PI()</f>
        <v>3.1415926535897931</v>
      </c>
      <c r="Z3" s="62" t="s">
        <v>2</v>
      </c>
      <c r="AA3" s="62">
        <f>Q11*PI()</f>
        <v>3.1415926535897931</v>
      </c>
    </row>
    <row r="4" spans="1:28" x14ac:dyDescent="0.25">
      <c r="A4" s="1"/>
      <c r="B4" s="19"/>
      <c r="C4" s="18"/>
      <c r="D4" s="18"/>
      <c r="E4" s="18"/>
      <c r="F4" s="18"/>
      <c r="G4" s="510"/>
      <c r="H4" s="510"/>
      <c r="I4" s="605"/>
      <c r="J4" s="526"/>
      <c r="K4" s="526"/>
      <c r="L4" s="526"/>
      <c r="M4" s="526"/>
      <c r="N4" s="526"/>
      <c r="O4" s="526"/>
      <c r="P4" s="526"/>
      <c r="Q4" s="597"/>
      <c r="S4" s="63">
        <v>0.15</v>
      </c>
      <c r="W4" s="62" t="s">
        <v>3</v>
      </c>
      <c r="X4" s="62" t="s">
        <v>4</v>
      </c>
      <c r="Y4" s="62" t="s">
        <v>5</v>
      </c>
      <c r="Z4" s="62" t="s">
        <v>3</v>
      </c>
      <c r="AA4" s="62" t="s">
        <v>4</v>
      </c>
      <c r="AB4" s="62" t="s">
        <v>5</v>
      </c>
    </row>
    <row r="5" spans="1:28" ht="15" customHeight="1" x14ac:dyDescent="0.25">
      <c r="A5" s="1"/>
      <c r="B5" s="19"/>
      <c r="C5" s="18"/>
      <c r="D5" s="18"/>
      <c r="E5" s="18"/>
      <c r="F5" s="18"/>
      <c r="G5" s="510"/>
      <c r="H5" s="510"/>
      <c r="I5" s="606"/>
      <c r="J5" s="528"/>
      <c r="K5" s="528"/>
      <c r="L5" s="528"/>
      <c r="M5" s="528"/>
      <c r="N5" s="528"/>
      <c r="O5" s="528"/>
      <c r="P5" s="528"/>
      <c r="Q5" s="598"/>
      <c r="S5" s="63">
        <v>0.1</v>
      </c>
      <c r="W5" s="62">
        <v>1</v>
      </c>
      <c r="X5" s="62">
        <v>0</v>
      </c>
      <c r="Y5" s="62">
        <v>0</v>
      </c>
      <c r="Z5" s="62">
        <v>1</v>
      </c>
      <c r="AA5" s="62">
        <v>0</v>
      </c>
      <c r="AB5" s="62">
        <v>0</v>
      </c>
    </row>
    <row r="6" spans="1:28" ht="15" customHeight="1" x14ac:dyDescent="0.25">
      <c r="A6" s="1"/>
      <c r="B6" s="19"/>
      <c r="C6" s="18"/>
      <c r="D6" s="18"/>
      <c r="E6" s="18"/>
      <c r="F6" s="18"/>
      <c r="G6" s="607">
        <f>+Tablas!$C$25</f>
        <v>0.91269132723847513</v>
      </c>
      <c r="H6" s="607"/>
      <c r="I6" s="606"/>
      <c r="J6" s="528"/>
      <c r="K6" s="528"/>
      <c r="L6" s="528"/>
      <c r="M6" s="528"/>
      <c r="N6" s="528"/>
      <c r="O6" s="528"/>
      <c r="P6" s="528"/>
      <c r="Q6" s="598"/>
      <c r="S6" s="63">
        <v>1</v>
      </c>
      <c r="W6" s="62">
        <v>2</v>
      </c>
      <c r="X6" s="62">
        <f>-COS(X3)</f>
        <v>1</v>
      </c>
      <c r="Y6" s="62">
        <f>SIN(X3)</f>
        <v>1.22514845490862E-16</v>
      </c>
      <c r="Z6" s="62">
        <v>2</v>
      </c>
      <c r="AA6" s="62">
        <f>-COS(AA3)</f>
        <v>1</v>
      </c>
      <c r="AB6" s="62">
        <f>SIN(AA3)</f>
        <v>1.22514845490862E-16</v>
      </c>
    </row>
    <row r="7" spans="1:28" ht="15" customHeight="1" x14ac:dyDescent="0.25">
      <c r="A7" s="1"/>
      <c r="B7" s="19"/>
      <c r="C7" s="18"/>
      <c r="D7" s="18"/>
      <c r="E7" s="18"/>
      <c r="F7" s="18"/>
      <c r="G7" s="608"/>
      <c r="H7" s="608"/>
      <c r="I7" s="606"/>
      <c r="J7" s="528"/>
      <c r="K7" s="528"/>
      <c r="L7" s="528"/>
      <c r="M7" s="528"/>
      <c r="N7" s="528"/>
      <c r="O7" s="528"/>
      <c r="P7" s="528"/>
      <c r="Q7" s="598"/>
      <c r="S7" s="62" t="s">
        <v>2</v>
      </c>
      <c r="T7" s="62">
        <f>G6*PI()</f>
        <v>2.8673043686475115</v>
      </c>
      <c r="W7" s="62" t="s">
        <v>2</v>
      </c>
      <c r="X7" s="62">
        <f>K11*PI()</f>
        <v>3.1415926535897931</v>
      </c>
    </row>
    <row r="8" spans="1:28" ht="15" customHeight="1" x14ac:dyDescent="0.25">
      <c r="A8" s="1"/>
      <c r="B8" s="19"/>
      <c r="C8" s="18"/>
      <c r="D8" s="18"/>
      <c r="E8" s="18"/>
      <c r="F8" s="18"/>
      <c r="G8" s="608"/>
      <c r="H8" s="608"/>
      <c r="I8" s="606"/>
      <c r="J8" s="528"/>
      <c r="K8" s="528"/>
      <c r="L8" s="528"/>
      <c r="M8" s="528"/>
      <c r="N8" s="528"/>
      <c r="O8" s="528"/>
      <c r="P8" s="528"/>
      <c r="Q8" s="598"/>
      <c r="S8" s="62" t="s">
        <v>3</v>
      </c>
      <c r="T8" s="62" t="s">
        <v>4</v>
      </c>
      <c r="U8" s="62" t="s">
        <v>5</v>
      </c>
      <c r="W8" s="62" t="s">
        <v>3</v>
      </c>
      <c r="X8" s="62" t="s">
        <v>4</v>
      </c>
      <c r="Y8" s="62" t="s">
        <v>5</v>
      </c>
    </row>
    <row r="9" spans="1:28" ht="15" customHeight="1" x14ac:dyDescent="0.25">
      <c r="A9" s="1"/>
      <c r="B9" s="19"/>
      <c r="C9" s="18"/>
      <c r="D9" s="18"/>
      <c r="E9" s="18"/>
      <c r="F9" s="18"/>
      <c r="G9" s="608"/>
      <c r="H9" s="608"/>
      <c r="I9" s="606"/>
      <c r="J9" s="528"/>
      <c r="K9" s="528"/>
      <c r="L9" s="528"/>
      <c r="M9" s="528"/>
      <c r="N9" s="528"/>
      <c r="O9" s="528"/>
      <c r="P9" s="528"/>
      <c r="Q9" s="598"/>
      <c r="S9" s="62">
        <v>1</v>
      </c>
      <c r="T9" s="62">
        <v>0</v>
      </c>
      <c r="U9" s="62">
        <v>0</v>
      </c>
      <c r="W9" s="62">
        <v>1</v>
      </c>
      <c r="X9" s="62">
        <v>0</v>
      </c>
      <c r="Y9" s="62">
        <v>0</v>
      </c>
    </row>
    <row r="10" spans="1:28" ht="15.75" customHeight="1" x14ac:dyDescent="0.25">
      <c r="A10" s="1"/>
      <c r="B10" s="19"/>
      <c r="C10" s="18"/>
      <c r="D10" s="18"/>
      <c r="E10" s="18"/>
      <c r="F10" s="18"/>
      <c r="G10" s="608"/>
      <c r="H10" s="608"/>
      <c r="I10" s="606"/>
      <c r="J10" s="528"/>
      <c r="K10" s="528"/>
      <c r="L10" s="528"/>
      <c r="M10" s="528"/>
      <c r="N10" s="528"/>
      <c r="O10" s="528"/>
      <c r="P10" s="528"/>
      <c r="Q10" s="598"/>
      <c r="S10" s="62">
        <v>2</v>
      </c>
      <c r="T10" s="62">
        <f>-COS(T7)</f>
        <v>0.96261821790321822</v>
      </c>
      <c r="U10" s="62">
        <f>SIN(T7)</f>
        <v>0.27086189573439867</v>
      </c>
      <c r="W10" s="62">
        <v>2</v>
      </c>
      <c r="X10" s="62">
        <f>-COS(X7)</f>
        <v>1</v>
      </c>
      <c r="Y10" s="62">
        <f>SIN(X7)</f>
        <v>1.22514845490862E-16</v>
      </c>
    </row>
    <row r="11" spans="1:28" ht="15.75" customHeight="1" x14ac:dyDescent="0.25">
      <c r="A11" s="1"/>
      <c r="B11" s="19"/>
      <c r="C11" s="18"/>
      <c r="D11" s="18"/>
      <c r="E11" s="18"/>
      <c r="F11" s="18"/>
      <c r="G11" s="608"/>
      <c r="H11" s="608"/>
      <c r="I11" s="610" t="s">
        <v>78</v>
      </c>
      <c r="J11" s="531"/>
      <c r="K11" s="258">
        <f>+Tablas!$C$75</f>
        <v>1</v>
      </c>
      <c r="L11" s="531" t="s">
        <v>78</v>
      </c>
      <c r="M11" s="531"/>
      <c r="N11" s="235">
        <f>+Tablas!$C$78</f>
        <v>1</v>
      </c>
      <c r="O11" s="531" t="s">
        <v>78</v>
      </c>
      <c r="P11" s="531"/>
      <c r="Q11" s="259">
        <f>+Tablas!$C$81</f>
        <v>1</v>
      </c>
    </row>
    <row r="12" spans="1:28" ht="15.75" customHeight="1" x14ac:dyDescent="0.25">
      <c r="A12" s="1"/>
      <c r="B12" s="19"/>
      <c r="C12" s="18"/>
      <c r="D12" s="18"/>
      <c r="E12" s="18"/>
      <c r="F12" s="18"/>
      <c r="G12" s="608"/>
      <c r="H12" s="608"/>
      <c r="I12" s="610"/>
      <c r="J12" s="531"/>
      <c r="K12" s="531"/>
      <c r="L12" s="531"/>
      <c r="M12" s="531"/>
      <c r="N12" s="531"/>
      <c r="O12" s="531"/>
      <c r="P12" s="531"/>
      <c r="Q12" s="599"/>
    </row>
    <row r="13" spans="1:28" ht="15.75" customHeight="1" thickBot="1" x14ac:dyDescent="0.3">
      <c r="A13" s="1"/>
      <c r="B13" s="25"/>
      <c r="C13" s="26"/>
      <c r="D13" s="26"/>
      <c r="E13" s="26"/>
      <c r="F13" s="26"/>
      <c r="G13" s="609"/>
      <c r="H13" s="609"/>
      <c r="I13" s="611"/>
      <c r="J13" s="585"/>
      <c r="K13" s="585"/>
      <c r="L13" s="585"/>
      <c r="M13" s="585"/>
      <c r="N13" s="585"/>
      <c r="O13" s="585"/>
      <c r="P13" s="585"/>
      <c r="Q13" s="600"/>
    </row>
    <row r="14" spans="1:28" ht="15.75" thickTop="1" x14ac:dyDescent="0.25"/>
  </sheetData>
  <mergeCells count="16">
    <mergeCell ref="B1:Q1"/>
    <mergeCell ref="B2:Q2"/>
    <mergeCell ref="G3:H5"/>
    <mergeCell ref="I3:K4"/>
    <mergeCell ref="L3:N4"/>
    <mergeCell ref="O3:Q4"/>
    <mergeCell ref="I5:K10"/>
    <mergeCell ref="L5:N10"/>
    <mergeCell ref="O5:Q10"/>
    <mergeCell ref="G6:H13"/>
    <mergeCell ref="I11:J11"/>
    <mergeCell ref="L11:M11"/>
    <mergeCell ref="O11:P11"/>
    <mergeCell ref="I12:K13"/>
    <mergeCell ref="L12:N13"/>
    <mergeCell ref="O12:Q13"/>
  </mergeCells>
  <conditionalFormatting sqref="K11">
    <cfRule type="cellIs" dxfId="11" priority="10" operator="between">
      <formula>0.9</formula>
      <formula>1</formula>
    </cfRule>
    <cfRule type="cellIs" dxfId="10" priority="11" operator="between">
      <formula>0.75</formula>
      <formula>"89.9%"</formula>
    </cfRule>
    <cfRule type="cellIs" dxfId="9" priority="12" operator="between">
      <formula>0</formula>
      <formula>"74.9%"</formula>
    </cfRule>
  </conditionalFormatting>
  <conditionalFormatting sqref="N11">
    <cfRule type="cellIs" dxfId="8" priority="7" operator="between">
      <formula>0.9</formula>
      <formula>1</formula>
    </cfRule>
    <cfRule type="cellIs" dxfId="7" priority="8" operator="between">
      <formula>0.75</formula>
      <formula>"89.9%"</formula>
    </cfRule>
    <cfRule type="cellIs" dxfId="6" priority="9" operator="between">
      <formula>0</formula>
      <formula>"74.9%"</formula>
    </cfRule>
  </conditionalFormatting>
  <conditionalFormatting sqref="Q11">
    <cfRule type="cellIs" dxfId="5" priority="4" operator="between">
      <formula>0.9</formula>
      <formula>1</formula>
    </cfRule>
    <cfRule type="cellIs" dxfId="4" priority="5" operator="between">
      <formula>0.75</formula>
      <formula>"89.9%"</formula>
    </cfRule>
    <cfRule type="cellIs" dxfId="3" priority="6" operator="between">
      <formula>0</formula>
      <formula>"74.9%"</formula>
    </cfRule>
  </conditionalFormatting>
  <conditionalFormatting sqref="G6">
    <cfRule type="cellIs" dxfId="2" priority="1" operator="between">
      <formula>0.95</formula>
      <formula>1</formula>
    </cfRule>
    <cfRule type="cellIs" dxfId="1" priority="2" operator="between">
      <formula>0.75</formula>
      <formula>"94.9%"</formula>
    </cfRule>
    <cfRule type="cellIs" dxfId="0" priority="3" operator="between">
      <formula>0</formula>
      <formula>"74.9%"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30"/>
  <sheetViews>
    <sheetView showGridLines="0" showRowColHeaders="0" zoomScaleNormal="100" workbookViewId="0"/>
  </sheetViews>
  <sheetFormatPr baseColWidth="10" defaultColWidth="11.42578125" defaultRowHeight="15" x14ac:dyDescent="0.25"/>
  <cols>
    <col min="1" max="1" width="4.7109375" style="1" customWidth="1"/>
    <col min="2" max="15" width="11.42578125" style="1"/>
    <col min="16" max="16" width="5.42578125" style="1" customWidth="1"/>
    <col min="17" max="17" width="17.7109375" style="1" customWidth="1"/>
    <col min="18" max="16384" width="11.42578125" style="1"/>
  </cols>
  <sheetData>
    <row r="1" spans="2:17" ht="15.75" thickTop="1" x14ac:dyDescent="0.25">
      <c r="B1" s="38"/>
      <c r="C1" s="39"/>
      <c r="D1" s="39"/>
      <c r="E1" s="39"/>
      <c r="F1" s="39"/>
      <c r="G1" s="39"/>
      <c r="H1" s="39"/>
      <c r="I1" s="39"/>
      <c r="J1" s="39"/>
      <c r="K1" s="39"/>
      <c r="L1" s="39"/>
      <c r="M1" s="39"/>
      <c r="N1" s="39"/>
      <c r="O1" s="39"/>
      <c r="P1" s="39"/>
      <c r="Q1" s="40"/>
    </row>
    <row r="2" spans="2:17" x14ac:dyDescent="0.25">
      <c r="B2" s="41"/>
      <c r="C2" s="6"/>
      <c r="D2" s="6"/>
      <c r="E2" s="6"/>
      <c r="F2" s="6"/>
      <c r="G2" s="6"/>
      <c r="H2" s="6"/>
      <c r="I2" s="6"/>
      <c r="J2" s="6"/>
      <c r="K2" s="6"/>
      <c r="L2" s="6"/>
      <c r="M2" s="6"/>
      <c r="N2" s="6"/>
      <c r="O2" s="6"/>
      <c r="P2" s="6"/>
      <c r="Q2" s="42"/>
    </row>
    <row r="3" spans="2:17" x14ac:dyDescent="0.25">
      <c r="B3" s="41"/>
      <c r="C3" s="6"/>
      <c r="D3" s="6"/>
      <c r="E3" s="6"/>
      <c r="F3" s="6"/>
      <c r="G3" s="6"/>
      <c r="H3" s="6"/>
      <c r="I3" s="6"/>
      <c r="J3" s="6"/>
      <c r="K3" s="6"/>
      <c r="L3" s="6"/>
      <c r="M3" s="6"/>
      <c r="N3" s="6"/>
      <c r="O3" s="6"/>
      <c r="P3" s="6"/>
      <c r="Q3" s="42"/>
    </row>
    <row r="4" spans="2:17" x14ac:dyDescent="0.25">
      <c r="B4" s="41"/>
      <c r="C4" s="6"/>
      <c r="D4" s="6"/>
      <c r="E4" s="6"/>
      <c r="F4" s="6"/>
      <c r="G4" s="6"/>
      <c r="H4" s="6"/>
      <c r="I4" s="6"/>
      <c r="J4" s="6"/>
      <c r="K4" s="6"/>
      <c r="L4" s="6"/>
      <c r="M4" s="6"/>
      <c r="N4" s="6"/>
      <c r="O4" s="6"/>
      <c r="P4" s="6"/>
      <c r="Q4" s="42"/>
    </row>
    <row r="5" spans="2:17" x14ac:dyDescent="0.25">
      <c r="B5" s="41"/>
      <c r="C5" s="6"/>
      <c r="D5" s="6"/>
      <c r="E5" s="6"/>
      <c r="F5" s="6"/>
      <c r="G5" s="6"/>
      <c r="H5" s="6"/>
      <c r="I5" s="6"/>
      <c r="J5" s="6"/>
      <c r="K5" s="6"/>
      <c r="L5" s="6"/>
      <c r="M5" s="6"/>
      <c r="N5" s="6"/>
      <c r="O5" s="6"/>
      <c r="P5" s="6"/>
      <c r="Q5" s="42"/>
    </row>
    <row r="6" spans="2:17" x14ac:dyDescent="0.25">
      <c r="B6" s="41"/>
      <c r="C6" s="6"/>
      <c r="D6" s="43"/>
      <c r="E6" s="43"/>
      <c r="F6" s="43"/>
      <c r="G6" s="43"/>
      <c r="H6" s="43"/>
      <c r="I6" s="43"/>
      <c r="J6" s="43"/>
      <c r="K6" s="43"/>
      <c r="L6" s="43"/>
      <c r="M6" s="6"/>
      <c r="N6" s="6"/>
      <c r="O6" s="6"/>
      <c r="P6" s="6"/>
      <c r="Q6" s="42"/>
    </row>
    <row r="7" spans="2:17" x14ac:dyDescent="0.25">
      <c r="B7" s="41"/>
      <c r="C7" s="6"/>
      <c r="D7" s="43"/>
      <c r="E7" s="43"/>
      <c r="F7" s="43"/>
      <c r="G7" s="43"/>
      <c r="H7" s="43"/>
      <c r="I7" s="43"/>
      <c r="J7" s="43"/>
      <c r="K7" s="43"/>
      <c r="L7" s="43"/>
      <c r="M7" s="6"/>
      <c r="N7" s="6"/>
      <c r="O7" s="6"/>
      <c r="P7" s="6"/>
      <c r="Q7" s="42"/>
    </row>
    <row r="8" spans="2:17" x14ac:dyDescent="0.25">
      <c r="B8" s="41"/>
      <c r="C8" s="6"/>
      <c r="D8" s="43"/>
      <c r="E8" s="43"/>
      <c r="F8" s="43"/>
      <c r="G8" s="43"/>
      <c r="H8" s="43"/>
      <c r="I8" s="43"/>
      <c r="J8" s="43"/>
      <c r="K8" s="43"/>
      <c r="L8" s="43"/>
      <c r="M8" s="6"/>
      <c r="N8" s="6"/>
      <c r="O8" s="6"/>
      <c r="P8" s="6"/>
      <c r="Q8" s="42"/>
    </row>
    <row r="9" spans="2:17" x14ac:dyDescent="0.25">
      <c r="B9" s="41"/>
      <c r="C9" s="6"/>
      <c r="D9" s="6"/>
      <c r="E9" s="6"/>
      <c r="F9" s="6"/>
      <c r="G9" s="6"/>
      <c r="H9" s="6"/>
      <c r="I9" s="6"/>
      <c r="J9" s="6"/>
      <c r="K9" s="6"/>
      <c r="L9" s="6"/>
      <c r="M9" s="6"/>
      <c r="N9" s="6"/>
      <c r="O9" s="6"/>
      <c r="P9" s="6"/>
      <c r="Q9" s="42"/>
    </row>
    <row r="10" spans="2:17" x14ac:dyDescent="0.25">
      <c r="B10" s="41"/>
      <c r="C10" s="6"/>
      <c r="D10" s="6"/>
      <c r="E10" s="6"/>
      <c r="F10" s="6"/>
      <c r="G10" s="6"/>
      <c r="H10" s="6"/>
      <c r="I10" s="6"/>
      <c r="J10" s="6"/>
      <c r="K10" s="6"/>
      <c r="L10" s="6"/>
      <c r="M10" s="6"/>
      <c r="N10" s="6"/>
      <c r="O10" s="6"/>
      <c r="P10" s="6"/>
      <c r="Q10" s="42"/>
    </row>
    <row r="11" spans="2:17" x14ac:dyDescent="0.25">
      <c r="B11" s="41"/>
      <c r="C11" s="6"/>
      <c r="D11" s="6"/>
      <c r="E11" s="6"/>
      <c r="F11" s="6"/>
      <c r="G11" s="6"/>
      <c r="H11" s="6"/>
      <c r="I11" s="6"/>
      <c r="J11" s="6"/>
      <c r="K11" s="6"/>
      <c r="L11" s="6"/>
      <c r="M11" s="6"/>
      <c r="N11" s="6"/>
      <c r="O11" s="6"/>
      <c r="P11" s="6"/>
      <c r="Q11" s="42"/>
    </row>
    <row r="12" spans="2:17" ht="15.75" customHeight="1" x14ac:dyDescent="0.25">
      <c r="B12" s="41"/>
      <c r="C12" s="6"/>
      <c r="D12" s="6"/>
      <c r="E12" s="6"/>
      <c r="F12" s="6"/>
      <c r="G12" s="6"/>
      <c r="H12" s="357" t="s">
        <v>75</v>
      </c>
      <c r="I12" s="358"/>
      <c r="J12" s="358"/>
      <c r="K12" s="358"/>
      <c r="L12" s="358"/>
      <c r="M12" s="358"/>
      <c r="N12" s="358"/>
      <c r="O12" s="358"/>
      <c r="P12" s="359"/>
      <c r="Q12" s="42"/>
    </row>
    <row r="13" spans="2:17" ht="15.75" thickBot="1" x14ac:dyDescent="0.3">
      <c r="B13" s="41"/>
      <c r="C13" s="48"/>
      <c r="D13" s="49"/>
      <c r="E13" s="49"/>
      <c r="F13" s="49"/>
      <c r="G13" s="49"/>
      <c r="H13" s="49"/>
      <c r="I13" s="49"/>
      <c r="J13" s="49"/>
      <c r="K13" s="49"/>
      <c r="L13" s="49"/>
      <c r="M13" s="49"/>
      <c r="N13" s="11"/>
      <c r="O13" s="11"/>
      <c r="P13" s="12"/>
      <c r="Q13" s="42"/>
    </row>
    <row r="14" spans="2:17" ht="15" customHeight="1" thickTop="1" x14ac:dyDescent="0.25">
      <c r="B14" s="41"/>
      <c r="C14" s="13"/>
      <c r="D14" s="6"/>
      <c r="E14" s="6"/>
      <c r="F14" s="6"/>
      <c r="G14" s="360" t="s">
        <v>71</v>
      </c>
      <c r="H14" s="361"/>
      <c r="I14" s="361"/>
      <c r="J14" s="361"/>
      <c r="K14" s="361"/>
      <c r="L14" s="361"/>
      <c r="M14" s="361"/>
      <c r="N14" s="361"/>
      <c r="O14" s="362"/>
      <c r="P14" s="51"/>
      <c r="Q14" s="42"/>
    </row>
    <row r="15" spans="2:17" ht="15.75" thickBot="1" x14ac:dyDescent="0.3">
      <c r="B15" s="41"/>
      <c r="C15" s="13"/>
      <c r="D15" s="6"/>
      <c r="E15" s="6"/>
      <c r="F15" s="6"/>
      <c r="G15" s="363"/>
      <c r="H15" s="364"/>
      <c r="I15" s="364"/>
      <c r="J15" s="364"/>
      <c r="K15" s="364"/>
      <c r="L15" s="364"/>
      <c r="M15" s="364"/>
      <c r="N15" s="364"/>
      <c r="O15" s="365"/>
      <c r="P15" s="51"/>
      <c r="Q15" s="42"/>
    </row>
    <row r="16" spans="2:17" ht="15" customHeight="1" thickTop="1" x14ac:dyDescent="0.25">
      <c r="B16" s="41"/>
      <c r="C16" s="50"/>
      <c r="D16" s="47"/>
      <c r="E16" s="47"/>
      <c r="F16" s="47"/>
      <c r="G16" s="47"/>
      <c r="H16" s="47"/>
      <c r="I16" s="47"/>
      <c r="J16" s="47"/>
      <c r="K16" s="47"/>
      <c r="L16" s="47"/>
      <c r="M16" s="47"/>
      <c r="N16" s="47"/>
      <c r="O16" s="6"/>
      <c r="P16" s="14"/>
      <c r="Q16" s="42"/>
    </row>
    <row r="17" spans="2:17" ht="15" customHeight="1" thickBot="1" x14ac:dyDescent="0.3">
      <c r="B17" s="41"/>
      <c r="C17" s="50"/>
      <c r="D17" s="47"/>
      <c r="E17" s="47"/>
      <c r="F17" s="47"/>
      <c r="G17" s="47"/>
      <c r="H17" s="6"/>
      <c r="I17" s="47"/>
      <c r="J17" s="47"/>
      <c r="K17" s="47"/>
      <c r="L17" s="47"/>
      <c r="M17" s="47"/>
      <c r="N17" s="6"/>
      <c r="O17" s="6"/>
      <c r="P17" s="14"/>
      <c r="Q17" s="42"/>
    </row>
    <row r="18" spans="2:17" ht="15" customHeight="1" thickTop="1" x14ac:dyDescent="0.25">
      <c r="B18" s="41"/>
      <c r="C18" s="50"/>
      <c r="D18" s="47"/>
      <c r="E18" s="47"/>
      <c r="F18" s="47"/>
      <c r="G18" s="339" t="s">
        <v>72</v>
      </c>
      <c r="H18" s="340"/>
      <c r="I18" s="340"/>
      <c r="J18" s="340"/>
      <c r="K18" s="340"/>
      <c r="L18" s="340"/>
      <c r="M18" s="340"/>
      <c r="N18" s="340"/>
      <c r="O18" s="341"/>
      <c r="P18" s="14"/>
      <c r="Q18" s="42"/>
    </row>
    <row r="19" spans="2:17" ht="15.75" customHeight="1" thickBot="1" x14ac:dyDescent="0.3">
      <c r="B19" s="41"/>
      <c r="C19" s="50"/>
      <c r="D19" s="47"/>
      <c r="E19" s="47"/>
      <c r="F19" s="47"/>
      <c r="G19" s="342"/>
      <c r="H19" s="343"/>
      <c r="I19" s="343"/>
      <c r="J19" s="343"/>
      <c r="K19" s="343"/>
      <c r="L19" s="343"/>
      <c r="M19" s="343"/>
      <c r="N19" s="343"/>
      <c r="O19" s="344"/>
      <c r="P19" s="14"/>
      <c r="Q19" s="42"/>
    </row>
    <row r="20" spans="2:17" ht="15" customHeight="1" thickTop="1" x14ac:dyDescent="0.25">
      <c r="B20" s="41"/>
      <c r="C20" s="50"/>
      <c r="D20" s="47"/>
      <c r="E20" s="47"/>
      <c r="F20" s="47"/>
      <c r="G20" s="47"/>
      <c r="H20" s="6"/>
      <c r="I20" s="47"/>
      <c r="J20" s="47"/>
      <c r="K20" s="47"/>
      <c r="L20" s="47"/>
      <c r="M20" s="47"/>
      <c r="N20" s="6"/>
      <c r="O20" s="6"/>
      <c r="P20" s="14"/>
      <c r="Q20" s="42"/>
    </row>
    <row r="21" spans="2:17" ht="15" customHeight="1" thickBot="1" x14ac:dyDescent="0.3">
      <c r="B21" s="41"/>
      <c r="C21" s="50"/>
      <c r="D21" s="47"/>
      <c r="E21" s="47"/>
      <c r="F21" s="47"/>
      <c r="G21" s="47"/>
      <c r="H21" s="6"/>
      <c r="I21" s="47"/>
      <c r="J21" s="47"/>
      <c r="K21" s="47"/>
      <c r="L21" s="47"/>
      <c r="M21" s="47"/>
      <c r="N21" s="6"/>
      <c r="O21" s="6"/>
      <c r="P21" s="14"/>
      <c r="Q21" s="42"/>
    </row>
    <row r="22" spans="2:17" ht="15.75" thickTop="1" x14ac:dyDescent="0.25">
      <c r="B22" s="41"/>
      <c r="C22" s="13"/>
      <c r="D22" s="6"/>
      <c r="E22" s="6"/>
      <c r="F22" s="6"/>
      <c r="G22" s="345" t="s">
        <v>73</v>
      </c>
      <c r="H22" s="346"/>
      <c r="I22" s="346"/>
      <c r="J22" s="346"/>
      <c r="K22" s="346"/>
      <c r="L22" s="346"/>
      <c r="M22" s="346"/>
      <c r="N22" s="346"/>
      <c r="O22" s="347"/>
      <c r="P22" s="14"/>
      <c r="Q22" s="42"/>
    </row>
    <row r="23" spans="2:17" ht="15.75" thickBot="1" x14ac:dyDescent="0.3">
      <c r="B23" s="41"/>
      <c r="C23" s="13"/>
      <c r="D23" s="6"/>
      <c r="E23" s="6"/>
      <c r="F23" s="6"/>
      <c r="G23" s="348"/>
      <c r="H23" s="349"/>
      <c r="I23" s="349"/>
      <c r="J23" s="349"/>
      <c r="K23" s="349"/>
      <c r="L23" s="349"/>
      <c r="M23" s="349"/>
      <c r="N23" s="349"/>
      <c r="O23" s="350"/>
      <c r="P23" s="14"/>
      <c r="Q23" s="42"/>
    </row>
    <row r="24" spans="2:17" ht="15.75" thickTop="1" x14ac:dyDescent="0.25">
      <c r="B24" s="41"/>
      <c r="C24" s="13"/>
      <c r="D24" s="6"/>
      <c r="E24" s="6"/>
      <c r="F24" s="6"/>
      <c r="G24" s="6"/>
      <c r="H24" s="6"/>
      <c r="I24" s="6"/>
      <c r="J24" s="6"/>
      <c r="K24" s="6"/>
      <c r="L24" s="6"/>
      <c r="M24" s="6"/>
      <c r="N24" s="6"/>
      <c r="O24" s="6"/>
      <c r="P24" s="14"/>
      <c r="Q24" s="42"/>
    </row>
    <row r="25" spans="2:17" ht="15.75" thickBot="1" x14ac:dyDescent="0.3">
      <c r="B25" s="41"/>
      <c r="C25" s="13"/>
      <c r="D25" s="6"/>
      <c r="E25" s="6"/>
      <c r="F25" s="6"/>
      <c r="G25" s="6"/>
      <c r="H25" s="6"/>
      <c r="I25" s="6"/>
      <c r="J25" s="6"/>
      <c r="K25" s="6"/>
      <c r="L25" s="6"/>
      <c r="M25" s="6"/>
      <c r="N25" s="6"/>
      <c r="O25" s="6"/>
      <c r="P25" s="14"/>
      <c r="Q25" s="42"/>
    </row>
    <row r="26" spans="2:17" ht="15.75" thickTop="1" x14ac:dyDescent="0.25">
      <c r="B26" s="41"/>
      <c r="C26" s="13"/>
      <c r="D26" s="6"/>
      <c r="E26" s="6"/>
      <c r="F26" s="6"/>
      <c r="G26" s="351" t="s">
        <v>74</v>
      </c>
      <c r="H26" s="352"/>
      <c r="I26" s="352"/>
      <c r="J26" s="352"/>
      <c r="K26" s="352"/>
      <c r="L26" s="352"/>
      <c r="M26" s="352"/>
      <c r="N26" s="352"/>
      <c r="O26" s="353"/>
      <c r="P26" s="14"/>
      <c r="Q26" s="42"/>
    </row>
    <row r="27" spans="2:17" ht="15.75" thickBot="1" x14ac:dyDescent="0.3">
      <c r="B27" s="41"/>
      <c r="C27" s="13"/>
      <c r="D27" s="6"/>
      <c r="E27" s="6"/>
      <c r="F27" s="6"/>
      <c r="G27" s="354"/>
      <c r="H27" s="355"/>
      <c r="I27" s="355"/>
      <c r="J27" s="355"/>
      <c r="K27" s="355"/>
      <c r="L27" s="355"/>
      <c r="M27" s="355"/>
      <c r="N27" s="355"/>
      <c r="O27" s="356"/>
      <c r="P27" s="14"/>
      <c r="Q27" s="42"/>
    </row>
    <row r="28" spans="2:17" ht="15.75" thickTop="1" x14ac:dyDescent="0.25">
      <c r="B28" s="41"/>
      <c r="C28" s="15"/>
      <c r="D28" s="16"/>
      <c r="E28" s="16"/>
      <c r="F28" s="16"/>
      <c r="G28" s="16"/>
      <c r="H28" s="16"/>
      <c r="I28" s="16"/>
      <c r="J28" s="16"/>
      <c r="K28" s="16"/>
      <c r="L28" s="16"/>
      <c r="M28" s="16"/>
      <c r="N28" s="16"/>
      <c r="O28" s="16"/>
      <c r="P28" s="17"/>
      <c r="Q28" s="42"/>
    </row>
    <row r="29" spans="2:17" ht="15.75" thickBot="1" x14ac:dyDescent="0.3">
      <c r="B29" s="44"/>
      <c r="C29" s="45"/>
      <c r="D29" s="45"/>
      <c r="E29" s="45"/>
      <c r="F29" s="45"/>
      <c r="G29" s="45"/>
      <c r="H29" s="45"/>
      <c r="I29" s="45"/>
      <c r="J29" s="45"/>
      <c r="K29" s="45"/>
      <c r="L29" s="45"/>
      <c r="M29" s="45"/>
      <c r="N29" s="45"/>
      <c r="O29" s="45"/>
      <c r="P29" s="45"/>
      <c r="Q29" s="46"/>
    </row>
    <row r="30" spans="2:17" ht="15.75" thickTop="1" x14ac:dyDescent="0.25"/>
  </sheetData>
  <mergeCells count="5">
    <mergeCell ref="G18:O19"/>
    <mergeCell ref="G22:O23"/>
    <mergeCell ref="G26:O27"/>
    <mergeCell ref="H12:P12"/>
    <mergeCell ref="G14:O15"/>
  </mergeCells>
  <pageMargins left="0.7" right="0.7"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5"/>
  <dimension ref="A2:C83"/>
  <sheetViews>
    <sheetView showGridLines="0" topLeftCell="A16" zoomScale="55" zoomScaleNormal="55" workbookViewId="0">
      <selection activeCell="C53" sqref="C53"/>
    </sheetView>
  </sheetViews>
  <sheetFormatPr baseColWidth="10" defaultRowHeight="15" x14ac:dyDescent="0.25"/>
  <cols>
    <col min="1" max="1" width="7" style="297" customWidth="1"/>
    <col min="2" max="2" width="65.85546875" style="303" customWidth="1"/>
    <col min="3" max="3" width="6.5703125" style="304" customWidth="1"/>
    <col min="4" max="256" width="11.42578125" style="299"/>
    <col min="257" max="257" width="7" style="299" customWidth="1"/>
    <col min="258" max="258" width="65.85546875" style="299" customWidth="1"/>
    <col min="259" max="259" width="6.5703125" style="299" customWidth="1"/>
    <col min="260" max="512" width="11.42578125" style="299"/>
    <col min="513" max="513" width="7" style="299" customWidth="1"/>
    <col min="514" max="514" width="65.85546875" style="299" customWidth="1"/>
    <col min="515" max="515" width="6.5703125" style="299" customWidth="1"/>
    <col min="516" max="768" width="11.42578125" style="299"/>
    <col min="769" max="769" width="7" style="299" customWidth="1"/>
    <col min="770" max="770" width="65.85546875" style="299" customWidth="1"/>
    <col min="771" max="771" width="6.5703125" style="299" customWidth="1"/>
    <col min="772" max="1024" width="11.42578125" style="299"/>
    <col min="1025" max="1025" width="7" style="299" customWidth="1"/>
    <col min="1026" max="1026" width="65.85546875" style="299" customWidth="1"/>
    <col min="1027" max="1027" width="6.5703125" style="299" customWidth="1"/>
    <col min="1028" max="1280" width="11.42578125" style="299"/>
    <col min="1281" max="1281" width="7" style="299" customWidth="1"/>
    <col min="1282" max="1282" width="65.85546875" style="299" customWidth="1"/>
    <col min="1283" max="1283" width="6.5703125" style="299" customWidth="1"/>
    <col min="1284" max="1536" width="11.42578125" style="299"/>
    <col min="1537" max="1537" width="7" style="299" customWidth="1"/>
    <col min="1538" max="1538" width="65.85546875" style="299" customWidth="1"/>
    <col min="1539" max="1539" width="6.5703125" style="299" customWidth="1"/>
    <col min="1540" max="1792" width="11.42578125" style="299"/>
    <col min="1793" max="1793" width="7" style="299" customWidth="1"/>
    <col min="1794" max="1794" width="65.85546875" style="299" customWidth="1"/>
    <col min="1795" max="1795" width="6.5703125" style="299" customWidth="1"/>
    <col min="1796" max="2048" width="11.42578125" style="299"/>
    <col min="2049" max="2049" width="7" style="299" customWidth="1"/>
    <col min="2050" max="2050" width="65.85546875" style="299" customWidth="1"/>
    <col min="2051" max="2051" width="6.5703125" style="299" customWidth="1"/>
    <col min="2052" max="2304" width="11.42578125" style="299"/>
    <col min="2305" max="2305" width="7" style="299" customWidth="1"/>
    <col min="2306" max="2306" width="65.85546875" style="299" customWidth="1"/>
    <col min="2307" max="2307" width="6.5703125" style="299" customWidth="1"/>
    <col min="2308" max="2560" width="11.42578125" style="299"/>
    <col min="2561" max="2561" width="7" style="299" customWidth="1"/>
    <col min="2562" max="2562" width="65.85546875" style="299" customWidth="1"/>
    <col min="2563" max="2563" width="6.5703125" style="299" customWidth="1"/>
    <col min="2564" max="2816" width="11.42578125" style="299"/>
    <col min="2817" max="2817" width="7" style="299" customWidth="1"/>
    <col min="2818" max="2818" width="65.85546875" style="299" customWidth="1"/>
    <col min="2819" max="2819" width="6.5703125" style="299" customWidth="1"/>
    <col min="2820" max="3072" width="11.42578125" style="299"/>
    <col min="3073" max="3073" width="7" style="299" customWidth="1"/>
    <col min="3074" max="3074" width="65.85546875" style="299" customWidth="1"/>
    <col min="3075" max="3075" width="6.5703125" style="299" customWidth="1"/>
    <col min="3076" max="3328" width="11.42578125" style="299"/>
    <col min="3329" max="3329" width="7" style="299" customWidth="1"/>
    <col min="3330" max="3330" width="65.85546875" style="299" customWidth="1"/>
    <col min="3331" max="3331" width="6.5703125" style="299" customWidth="1"/>
    <col min="3332" max="3584" width="11.42578125" style="299"/>
    <col min="3585" max="3585" width="7" style="299" customWidth="1"/>
    <col min="3586" max="3586" width="65.85546875" style="299" customWidth="1"/>
    <col min="3587" max="3587" width="6.5703125" style="299" customWidth="1"/>
    <col min="3588" max="3840" width="11.42578125" style="299"/>
    <col min="3841" max="3841" width="7" style="299" customWidth="1"/>
    <col min="3842" max="3842" width="65.85546875" style="299" customWidth="1"/>
    <col min="3843" max="3843" width="6.5703125" style="299" customWidth="1"/>
    <col min="3844" max="4096" width="11.42578125" style="299"/>
    <col min="4097" max="4097" width="7" style="299" customWidth="1"/>
    <col min="4098" max="4098" width="65.85546875" style="299" customWidth="1"/>
    <col min="4099" max="4099" width="6.5703125" style="299" customWidth="1"/>
    <col min="4100" max="4352" width="11.42578125" style="299"/>
    <col min="4353" max="4353" width="7" style="299" customWidth="1"/>
    <col min="4354" max="4354" width="65.85546875" style="299" customWidth="1"/>
    <col min="4355" max="4355" width="6.5703125" style="299" customWidth="1"/>
    <col min="4356" max="4608" width="11.42578125" style="299"/>
    <col min="4609" max="4609" width="7" style="299" customWidth="1"/>
    <col min="4610" max="4610" width="65.85546875" style="299" customWidth="1"/>
    <col min="4611" max="4611" width="6.5703125" style="299" customWidth="1"/>
    <col min="4612" max="4864" width="11.42578125" style="299"/>
    <col min="4865" max="4865" width="7" style="299" customWidth="1"/>
    <col min="4866" max="4866" width="65.85546875" style="299" customWidth="1"/>
    <col min="4867" max="4867" width="6.5703125" style="299" customWidth="1"/>
    <col min="4868" max="5120" width="11.42578125" style="299"/>
    <col min="5121" max="5121" width="7" style="299" customWidth="1"/>
    <col min="5122" max="5122" width="65.85546875" style="299" customWidth="1"/>
    <col min="5123" max="5123" width="6.5703125" style="299" customWidth="1"/>
    <col min="5124" max="5376" width="11.42578125" style="299"/>
    <col min="5377" max="5377" width="7" style="299" customWidth="1"/>
    <col min="5378" max="5378" width="65.85546875" style="299" customWidth="1"/>
    <col min="5379" max="5379" width="6.5703125" style="299" customWidth="1"/>
    <col min="5380" max="5632" width="11.42578125" style="299"/>
    <col min="5633" max="5633" width="7" style="299" customWidth="1"/>
    <col min="5634" max="5634" width="65.85546875" style="299" customWidth="1"/>
    <col min="5635" max="5635" width="6.5703125" style="299" customWidth="1"/>
    <col min="5636" max="5888" width="11.42578125" style="299"/>
    <col min="5889" max="5889" width="7" style="299" customWidth="1"/>
    <col min="5890" max="5890" width="65.85546875" style="299" customWidth="1"/>
    <col min="5891" max="5891" width="6.5703125" style="299" customWidth="1"/>
    <col min="5892" max="6144" width="11.42578125" style="299"/>
    <col min="6145" max="6145" width="7" style="299" customWidth="1"/>
    <col min="6146" max="6146" width="65.85546875" style="299" customWidth="1"/>
    <col min="6147" max="6147" width="6.5703125" style="299" customWidth="1"/>
    <col min="6148" max="6400" width="11.42578125" style="299"/>
    <col min="6401" max="6401" width="7" style="299" customWidth="1"/>
    <col min="6402" max="6402" width="65.85546875" style="299" customWidth="1"/>
    <col min="6403" max="6403" width="6.5703125" style="299" customWidth="1"/>
    <col min="6404" max="6656" width="11.42578125" style="299"/>
    <col min="6657" max="6657" width="7" style="299" customWidth="1"/>
    <col min="6658" max="6658" width="65.85546875" style="299" customWidth="1"/>
    <col min="6659" max="6659" width="6.5703125" style="299" customWidth="1"/>
    <col min="6660" max="6912" width="11.42578125" style="299"/>
    <col min="6913" max="6913" width="7" style="299" customWidth="1"/>
    <col min="6914" max="6914" width="65.85546875" style="299" customWidth="1"/>
    <col min="6915" max="6915" width="6.5703125" style="299" customWidth="1"/>
    <col min="6916" max="7168" width="11.42578125" style="299"/>
    <col min="7169" max="7169" width="7" style="299" customWidth="1"/>
    <col min="7170" max="7170" width="65.85546875" style="299" customWidth="1"/>
    <col min="7171" max="7171" width="6.5703125" style="299" customWidth="1"/>
    <col min="7172" max="7424" width="11.42578125" style="299"/>
    <col min="7425" max="7425" width="7" style="299" customWidth="1"/>
    <col min="7426" max="7426" width="65.85546875" style="299" customWidth="1"/>
    <col min="7427" max="7427" width="6.5703125" style="299" customWidth="1"/>
    <col min="7428" max="7680" width="11.42578125" style="299"/>
    <col min="7681" max="7681" width="7" style="299" customWidth="1"/>
    <col min="7682" max="7682" width="65.85546875" style="299" customWidth="1"/>
    <col min="7683" max="7683" width="6.5703125" style="299" customWidth="1"/>
    <col min="7684" max="7936" width="11.42578125" style="299"/>
    <col min="7937" max="7937" width="7" style="299" customWidth="1"/>
    <col min="7938" max="7938" width="65.85546875" style="299" customWidth="1"/>
    <col min="7939" max="7939" width="6.5703125" style="299" customWidth="1"/>
    <col min="7940" max="8192" width="11.42578125" style="299"/>
    <col min="8193" max="8193" width="7" style="299" customWidth="1"/>
    <col min="8194" max="8194" width="65.85546875" style="299" customWidth="1"/>
    <col min="8195" max="8195" width="6.5703125" style="299" customWidth="1"/>
    <col min="8196" max="8448" width="11.42578125" style="299"/>
    <col min="8449" max="8449" width="7" style="299" customWidth="1"/>
    <col min="8450" max="8450" width="65.85546875" style="299" customWidth="1"/>
    <col min="8451" max="8451" width="6.5703125" style="299" customWidth="1"/>
    <col min="8452" max="8704" width="11.42578125" style="299"/>
    <col min="8705" max="8705" width="7" style="299" customWidth="1"/>
    <col min="8706" max="8706" width="65.85546875" style="299" customWidth="1"/>
    <col min="8707" max="8707" width="6.5703125" style="299" customWidth="1"/>
    <col min="8708" max="8960" width="11.42578125" style="299"/>
    <col min="8961" max="8961" width="7" style="299" customWidth="1"/>
    <col min="8962" max="8962" width="65.85546875" style="299" customWidth="1"/>
    <col min="8963" max="8963" width="6.5703125" style="299" customWidth="1"/>
    <col min="8964" max="9216" width="11.42578125" style="299"/>
    <col min="9217" max="9217" width="7" style="299" customWidth="1"/>
    <col min="9218" max="9218" width="65.85546875" style="299" customWidth="1"/>
    <col min="9219" max="9219" width="6.5703125" style="299" customWidth="1"/>
    <col min="9220" max="9472" width="11.42578125" style="299"/>
    <col min="9473" max="9473" width="7" style="299" customWidth="1"/>
    <col min="9474" max="9474" width="65.85546875" style="299" customWidth="1"/>
    <col min="9475" max="9475" width="6.5703125" style="299" customWidth="1"/>
    <col min="9476" max="9728" width="11.42578125" style="299"/>
    <col min="9729" max="9729" width="7" style="299" customWidth="1"/>
    <col min="9730" max="9730" width="65.85546875" style="299" customWidth="1"/>
    <col min="9731" max="9731" width="6.5703125" style="299" customWidth="1"/>
    <col min="9732" max="9984" width="11.42578125" style="299"/>
    <col min="9985" max="9985" width="7" style="299" customWidth="1"/>
    <col min="9986" max="9986" width="65.85546875" style="299" customWidth="1"/>
    <col min="9987" max="9987" width="6.5703125" style="299" customWidth="1"/>
    <col min="9988" max="10240" width="11.42578125" style="299"/>
    <col min="10241" max="10241" width="7" style="299" customWidth="1"/>
    <col min="10242" max="10242" width="65.85546875" style="299" customWidth="1"/>
    <col min="10243" max="10243" width="6.5703125" style="299" customWidth="1"/>
    <col min="10244" max="10496" width="11.42578125" style="299"/>
    <col min="10497" max="10497" width="7" style="299" customWidth="1"/>
    <col min="10498" max="10498" width="65.85546875" style="299" customWidth="1"/>
    <col min="10499" max="10499" width="6.5703125" style="299" customWidth="1"/>
    <col min="10500" max="10752" width="11.42578125" style="299"/>
    <col min="10753" max="10753" width="7" style="299" customWidth="1"/>
    <col min="10754" max="10754" width="65.85546875" style="299" customWidth="1"/>
    <col min="10755" max="10755" width="6.5703125" style="299" customWidth="1"/>
    <col min="10756" max="11008" width="11.42578125" style="299"/>
    <col min="11009" max="11009" width="7" style="299" customWidth="1"/>
    <col min="11010" max="11010" width="65.85546875" style="299" customWidth="1"/>
    <col min="11011" max="11011" width="6.5703125" style="299" customWidth="1"/>
    <col min="11012" max="11264" width="11.42578125" style="299"/>
    <col min="11265" max="11265" width="7" style="299" customWidth="1"/>
    <col min="11266" max="11266" width="65.85546875" style="299" customWidth="1"/>
    <col min="11267" max="11267" width="6.5703125" style="299" customWidth="1"/>
    <col min="11268" max="11520" width="11.42578125" style="299"/>
    <col min="11521" max="11521" width="7" style="299" customWidth="1"/>
    <col min="11522" max="11522" width="65.85546875" style="299" customWidth="1"/>
    <col min="11523" max="11523" width="6.5703125" style="299" customWidth="1"/>
    <col min="11524" max="11776" width="11.42578125" style="299"/>
    <col min="11777" max="11777" width="7" style="299" customWidth="1"/>
    <col min="11778" max="11778" width="65.85546875" style="299" customWidth="1"/>
    <col min="11779" max="11779" width="6.5703125" style="299" customWidth="1"/>
    <col min="11780" max="12032" width="11.42578125" style="299"/>
    <col min="12033" max="12033" width="7" style="299" customWidth="1"/>
    <col min="12034" max="12034" width="65.85546875" style="299" customWidth="1"/>
    <col min="12035" max="12035" width="6.5703125" style="299" customWidth="1"/>
    <col min="12036" max="12288" width="11.42578125" style="299"/>
    <col min="12289" max="12289" width="7" style="299" customWidth="1"/>
    <col min="12290" max="12290" width="65.85546875" style="299" customWidth="1"/>
    <col min="12291" max="12291" width="6.5703125" style="299" customWidth="1"/>
    <col min="12292" max="12544" width="11.42578125" style="299"/>
    <col min="12545" max="12545" width="7" style="299" customWidth="1"/>
    <col min="12546" max="12546" width="65.85546875" style="299" customWidth="1"/>
    <col min="12547" max="12547" width="6.5703125" style="299" customWidth="1"/>
    <col min="12548" max="12800" width="11.42578125" style="299"/>
    <col min="12801" max="12801" width="7" style="299" customWidth="1"/>
    <col min="12802" max="12802" width="65.85546875" style="299" customWidth="1"/>
    <col min="12803" max="12803" width="6.5703125" style="299" customWidth="1"/>
    <col min="12804" max="13056" width="11.42578125" style="299"/>
    <col min="13057" max="13057" width="7" style="299" customWidth="1"/>
    <col min="13058" max="13058" width="65.85546875" style="299" customWidth="1"/>
    <col min="13059" max="13059" width="6.5703125" style="299" customWidth="1"/>
    <col min="13060" max="13312" width="11.42578125" style="299"/>
    <col min="13313" max="13313" width="7" style="299" customWidth="1"/>
    <col min="13314" max="13314" width="65.85546875" style="299" customWidth="1"/>
    <col min="13315" max="13315" width="6.5703125" style="299" customWidth="1"/>
    <col min="13316" max="13568" width="11.42578125" style="299"/>
    <col min="13569" max="13569" width="7" style="299" customWidth="1"/>
    <col min="13570" max="13570" width="65.85546875" style="299" customWidth="1"/>
    <col min="13571" max="13571" width="6.5703125" style="299" customWidth="1"/>
    <col min="13572" max="13824" width="11.42578125" style="299"/>
    <col min="13825" max="13825" width="7" style="299" customWidth="1"/>
    <col min="13826" max="13826" width="65.85546875" style="299" customWidth="1"/>
    <col min="13827" max="13827" width="6.5703125" style="299" customWidth="1"/>
    <col min="13828" max="14080" width="11.42578125" style="299"/>
    <col min="14081" max="14081" width="7" style="299" customWidth="1"/>
    <col min="14082" max="14082" width="65.85546875" style="299" customWidth="1"/>
    <col min="14083" max="14083" width="6.5703125" style="299" customWidth="1"/>
    <col min="14084" max="14336" width="11.42578125" style="299"/>
    <col min="14337" max="14337" width="7" style="299" customWidth="1"/>
    <col min="14338" max="14338" width="65.85546875" style="299" customWidth="1"/>
    <col min="14339" max="14339" width="6.5703125" style="299" customWidth="1"/>
    <col min="14340" max="14592" width="11.42578125" style="299"/>
    <col min="14593" max="14593" width="7" style="299" customWidth="1"/>
    <col min="14594" max="14594" width="65.85546875" style="299" customWidth="1"/>
    <col min="14595" max="14595" width="6.5703125" style="299" customWidth="1"/>
    <col min="14596" max="14848" width="11.42578125" style="299"/>
    <col min="14849" max="14849" width="7" style="299" customWidth="1"/>
    <col min="14850" max="14850" width="65.85546875" style="299" customWidth="1"/>
    <col min="14851" max="14851" width="6.5703125" style="299" customWidth="1"/>
    <col min="14852" max="15104" width="11.42578125" style="299"/>
    <col min="15105" max="15105" width="7" style="299" customWidth="1"/>
    <col min="15106" max="15106" width="65.85546875" style="299" customWidth="1"/>
    <col min="15107" max="15107" width="6.5703125" style="299" customWidth="1"/>
    <col min="15108" max="15360" width="11.42578125" style="299"/>
    <col min="15361" max="15361" width="7" style="299" customWidth="1"/>
    <col min="15362" max="15362" width="65.85546875" style="299" customWidth="1"/>
    <col min="15363" max="15363" width="6.5703125" style="299" customWidth="1"/>
    <col min="15364" max="15616" width="11.42578125" style="299"/>
    <col min="15617" max="15617" width="7" style="299" customWidth="1"/>
    <col min="15618" max="15618" width="65.85546875" style="299" customWidth="1"/>
    <col min="15619" max="15619" width="6.5703125" style="299" customWidth="1"/>
    <col min="15620" max="15872" width="11.42578125" style="299"/>
    <col min="15873" max="15873" width="7" style="299" customWidth="1"/>
    <col min="15874" max="15874" width="65.85546875" style="299" customWidth="1"/>
    <col min="15875" max="15875" width="6.5703125" style="299" customWidth="1"/>
    <col min="15876" max="16128" width="11.42578125" style="299"/>
    <col min="16129" max="16129" width="7" style="299" customWidth="1"/>
    <col min="16130" max="16130" width="65.85546875" style="299" customWidth="1"/>
    <col min="16131" max="16131" width="6.5703125" style="299" customWidth="1"/>
    <col min="16132" max="16384" width="11.42578125" style="299"/>
  </cols>
  <sheetData>
    <row r="2" spans="2:3" x14ac:dyDescent="0.25">
      <c r="B2" s="306" t="s">
        <v>409</v>
      </c>
      <c r="C2" s="308"/>
    </row>
    <row r="3" spans="2:3" x14ac:dyDescent="0.25">
      <c r="B3" s="307" t="s">
        <v>435</v>
      </c>
      <c r="C3" s="309" t="s">
        <v>436</v>
      </c>
    </row>
    <row r="4" spans="2:3" ht="45" x14ac:dyDescent="0.25">
      <c r="B4" s="300" t="s">
        <v>108</v>
      </c>
      <c r="C4" s="308">
        <v>0.99286947384222779</v>
      </c>
    </row>
    <row r="5" spans="2:3" ht="30" x14ac:dyDescent="0.25">
      <c r="B5" s="301" t="s">
        <v>437</v>
      </c>
      <c r="C5" s="310"/>
    </row>
    <row r="6" spans="2:3" ht="45" x14ac:dyDescent="0.25">
      <c r="B6" s="301" t="s">
        <v>103</v>
      </c>
      <c r="C6" s="310">
        <v>1</v>
      </c>
    </row>
    <row r="7" spans="2:3" x14ac:dyDescent="0.25">
      <c r="B7" s="301" t="s">
        <v>29</v>
      </c>
      <c r="C7" s="310">
        <v>0.96444410998316843</v>
      </c>
    </row>
    <row r="8" spans="2:3" ht="30" x14ac:dyDescent="0.25">
      <c r="B8" s="301" t="s">
        <v>27</v>
      </c>
      <c r="C8" s="310">
        <v>0.89123324760237144</v>
      </c>
    </row>
    <row r="9" spans="2:3" x14ac:dyDescent="0.25">
      <c r="B9" s="301" t="s">
        <v>438</v>
      </c>
      <c r="C9" s="310">
        <v>1</v>
      </c>
    </row>
    <row r="10" spans="2:3" x14ac:dyDescent="0.25">
      <c r="B10" s="302" t="s">
        <v>390</v>
      </c>
      <c r="C10" s="311">
        <v>0.94563449796641696</v>
      </c>
    </row>
    <row r="16" spans="2:3" x14ac:dyDescent="0.25">
      <c r="B16" s="306" t="s">
        <v>409</v>
      </c>
      <c r="C16" s="308"/>
    </row>
    <row r="17" spans="1:3" x14ac:dyDescent="0.25">
      <c r="B17" s="307" t="s">
        <v>80</v>
      </c>
      <c r="C17" s="309" t="s">
        <v>436</v>
      </c>
    </row>
    <row r="18" spans="1:3" x14ac:dyDescent="0.25">
      <c r="B18" s="300" t="s">
        <v>392</v>
      </c>
      <c r="C18" s="308">
        <v>0.8878544737919738</v>
      </c>
    </row>
    <row r="19" spans="1:3" x14ac:dyDescent="0.25">
      <c r="A19"/>
      <c r="B19" s="301" t="s">
        <v>9</v>
      </c>
      <c r="C19" s="310">
        <v>0.9913333333333334</v>
      </c>
    </row>
    <row r="20" spans="1:3" x14ac:dyDescent="0.25">
      <c r="B20" s="301" t="s">
        <v>13</v>
      </c>
      <c r="C20" s="310">
        <v>1</v>
      </c>
    </row>
    <row r="21" spans="1:3" x14ac:dyDescent="0.25">
      <c r="B21" s="301" t="s">
        <v>12</v>
      </c>
      <c r="C21" s="310">
        <v>1</v>
      </c>
    </row>
    <row r="22" spans="1:3" x14ac:dyDescent="0.25">
      <c r="B22" s="301" t="s">
        <v>17</v>
      </c>
      <c r="C22" s="310">
        <v>1</v>
      </c>
    </row>
    <row r="23" spans="1:3" x14ac:dyDescent="0.25">
      <c r="B23" s="301" t="s">
        <v>22</v>
      </c>
      <c r="C23" s="310">
        <v>0.92150375939849627</v>
      </c>
    </row>
    <row r="24" spans="1:3" x14ac:dyDescent="0.25">
      <c r="B24" s="301" t="s">
        <v>391</v>
      </c>
      <c r="C24" s="310">
        <v>0.9938199555268632</v>
      </c>
    </row>
    <row r="25" spans="1:3" x14ac:dyDescent="0.25">
      <c r="B25" s="301" t="s">
        <v>21</v>
      </c>
      <c r="C25" s="310">
        <v>0.91269132723847513</v>
      </c>
    </row>
    <row r="26" spans="1:3" x14ac:dyDescent="0.25">
      <c r="B26" s="301" t="s">
        <v>20</v>
      </c>
      <c r="C26" s="310">
        <v>1</v>
      </c>
    </row>
    <row r="27" spans="1:3" x14ac:dyDescent="0.25">
      <c r="B27" s="301" t="s">
        <v>18</v>
      </c>
      <c r="C27" s="310">
        <v>1</v>
      </c>
    </row>
    <row r="28" spans="1:3" x14ac:dyDescent="0.25">
      <c r="B28" s="301" t="s">
        <v>23</v>
      </c>
      <c r="C28" s="310">
        <v>1</v>
      </c>
    </row>
    <row r="29" spans="1:3" x14ac:dyDescent="0.25">
      <c r="B29" s="301" t="s">
        <v>15</v>
      </c>
      <c r="C29" s="310">
        <v>0.87544336861067329</v>
      </c>
    </row>
    <row r="30" spans="1:3" x14ac:dyDescent="0.25">
      <c r="A30"/>
      <c r="B30" s="301" t="s">
        <v>25</v>
      </c>
      <c r="C30" s="310">
        <v>0.70399999999999996</v>
      </c>
    </row>
    <row r="31" spans="1:3" x14ac:dyDescent="0.25">
      <c r="A31"/>
      <c r="B31" s="301" t="s">
        <v>26</v>
      </c>
      <c r="C31" s="310">
        <v>0.92500000000000004</v>
      </c>
    </row>
    <row r="32" spans="1:3" x14ac:dyDescent="0.25">
      <c r="B32" s="301" t="s">
        <v>10</v>
      </c>
      <c r="C32" s="310"/>
    </row>
    <row r="33" spans="2:3" x14ac:dyDescent="0.25">
      <c r="B33" s="302" t="s">
        <v>390</v>
      </c>
      <c r="C33" s="311">
        <v>0.94563449796641696</v>
      </c>
    </row>
    <row r="35" spans="2:3" x14ac:dyDescent="0.25">
      <c r="B35" s="306" t="s">
        <v>409</v>
      </c>
      <c r="C35" s="308"/>
    </row>
    <row r="36" spans="2:3" x14ac:dyDescent="0.25">
      <c r="B36" s="307" t="s">
        <v>439</v>
      </c>
      <c r="C36" s="309" t="s">
        <v>436</v>
      </c>
    </row>
    <row r="37" spans="2:3" x14ac:dyDescent="0.25">
      <c r="B37" s="300" t="s">
        <v>406</v>
      </c>
      <c r="C37" s="308">
        <v>0.94481981981981988</v>
      </c>
    </row>
    <row r="38" spans="2:3" x14ac:dyDescent="0.25">
      <c r="B38" s="301" t="s">
        <v>399</v>
      </c>
      <c r="C38" s="310">
        <v>0.79920110192837468</v>
      </c>
    </row>
    <row r="39" spans="2:3" x14ac:dyDescent="0.25">
      <c r="B39" s="301" t="s">
        <v>412</v>
      </c>
      <c r="C39" s="310">
        <v>1</v>
      </c>
    </row>
    <row r="40" spans="2:3" x14ac:dyDescent="0.25">
      <c r="B40" s="301" t="s">
        <v>413</v>
      </c>
      <c r="C40" s="310">
        <v>1</v>
      </c>
    </row>
    <row r="41" spans="2:3" x14ac:dyDescent="0.25">
      <c r="B41" s="301" t="s">
        <v>401</v>
      </c>
      <c r="C41" s="310">
        <v>1</v>
      </c>
    </row>
    <row r="42" spans="2:3" x14ac:dyDescent="0.25">
      <c r="B42" s="301" t="s">
        <v>415</v>
      </c>
      <c r="C42" s="310">
        <v>0.92150375939849627</v>
      </c>
    </row>
    <row r="43" spans="2:3" x14ac:dyDescent="0.25">
      <c r="B43" s="301" t="s">
        <v>416</v>
      </c>
      <c r="C43" s="310">
        <v>1</v>
      </c>
    </row>
    <row r="44" spans="2:3" x14ac:dyDescent="0.25">
      <c r="B44" s="301" t="s">
        <v>417</v>
      </c>
      <c r="C44" s="310">
        <v>0.90299036359830565</v>
      </c>
    </row>
    <row r="45" spans="2:3" x14ac:dyDescent="0.25">
      <c r="B45" s="301" t="s">
        <v>398</v>
      </c>
      <c r="C45" s="310">
        <v>0.98750000000000004</v>
      </c>
    </row>
    <row r="46" spans="2:3" x14ac:dyDescent="0.25">
      <c r="B46" s="301" t="s">
        <v>397</v>
      </c>
      <c r="C46" s="310">
        <v>1</v>
      </c>
    </row>
    <row r="47" spans="2:3" x14ac:dyDescent="0.25">
      <c r="B47" s="301" t="s">
        <v>400</v>
      </c>
      <c r="C47" s="310">
        <v>1</v>
      </c>
    </row>
    <row r="48" spans="2:3" x14ac:dyDescent="0.25">
      <c r="B48" s="301" t="s">
        <v>420</v>
      </c>
      <c r="C48" s="310">
        <v>0.95721684305336641</v>
      </c>
    </row>
    <row r="49" spans="2:3" x14ac:dyDescent="0.25">
      <c r="B49" s="301" t="s">
        <v>396</v>
      </c>
      <c r="C49" s="310">
        <v>1</v>
      </c>
    </row>
    <row r="50" spans="2:3" x14ac:dyDescent="0.25">
      <c r="B50" s="301" t="s">
        <v>394</v>
      </c>
      <c r="C50" s="310">
        <v>0.9938199555268632</v>
      </c>
    </row>
    <row r="51" spans="2:3" x14ac:dyDescent="0.25">
      <c r="B51" s="301" t="s">
        <v>393</v>
      </c>
      <c r="C51" s="310">
        <v>1</v>
      </c>
    </row>
    <row r="52" spans="2:3" x14ac:dyDescent="0.25">
      <c r="B52" s="301" t="s">
        <v>414</v>
      </c>
      <c r="C52" s="310"/>
    </row>
    <row r="53" spans="2:3" x14ac:dyDescent="0.25">
      <c r="B53" s="301" t="s">
        <v>418</v>
      </c>
      <c r="C53" s="310"/>
    </row>
    <row r="54" spans="2:3" x14ac:dyDescent="0.25">
      <c r="B54" s="301" t="s">
        <v>434</v>
      </c>
      <c r="C54" s="310"/>
    </row>
    <row r="55" spans="2:3" x14ac:dyDescent="0.25">
      <c r="B55" s="301" t="s">
        <v>411</v>
      </c>
      <c r="C55" s="310">
        <v>1</v>
      </c>
    </row>
    <row r="56" spans="2:3" x14ac:dyDescent="0.25">
      <c r="B56" s="301" t="s">
        <v>395</v>
      </c>
      <c r="C56" s="310">
        <v>1</v>
      </c>
    </row>
    <row r="57" spans="2:3" x14ac:dyDescent="0.25">
      <c r="B57" s="302" t="s">
        <v>390</v>
      </c>
      <c r="C57" s="311">
        <v>0.94563449796641696</v>
      </c>
    </row>
    <row r="59" spans="2:3" x14ac:dyDescent="0.25">
      <c r="B59" s="306" t="s">
        <v>409</v>
      </c>
      <c r="C59" s="308"/>
    </row>
    <row r="60" spans="2:3" x14ac:dyDescent="0.25">
      <c r="B60" s="307" t="s">
        <v>433</v>
      </c>
      <c r="C60" s="309" t="s">
        <v>436</v>
      </c>
    </row>
    <row r="61" spans="2:3" x14ac:dyDescent="0.25">
      <c r="B61" s="300" t="s">
        <v>402</v>
      </c>
      <c r="C61" s="308">
        <v>0.96433033155438386</v>
      </c>
    </row>
    <row r="62" spans="2:3" x14ac:dyDescent="0.25">
      <c r="B62" s="301" t="s">
        <v>403</v>
      </c>
      <c r="C62" s="310">
        <v>0.92500000000000004</v>
      </c>
    </row>
    <row r="63" spans="2:3" x14ac:dyDescent="0.25">
      <c r="B63" s="301" t="s">
        <v>404</v>
      </c>
      <c r="C63" s="310">
        <v>0.9913333333333334</v>
      </c>
    </row>
    <row r="64" spans="2:3" x14ac:dyDescent="0.25">
      <c r="B64" s="301" t="s">
        <v>405</v>
      </c>
      <c r="C64" s="310">
        <v>0.91367458656160516</v>
      </c>
    </row>
    <row r="65" spans="2:3" x14ac:dyDescent="0.25">
      <c r="B65" s="302" t="s">
        <v>390</v>
      </c>
      <c r="C65" s="311">
        <v>0.95</v>
      </c>
    </row>
    <row r="70" spans="2:3" x14ac:dyDescent="0.25">
      <c r="B70" s="306" t="s">
        <v>409</v>
      </c>
      <c r="C70" s="308"/>
    </row>
    <row r="71" spans="2:3" x14ac:dyDescent="0.25">
      <c r="B71" s="306" t="s">
        <v>81</v>
      </c>
      <c r="C71" s="309" t="s">
        <v>436</v>
      </c>
    </row>
    <row r="72" spans="2:3" x14ac:dyDescent="0.25">
      <c r="B72" s="298" t="s">
        <v>422</v>
      </c>
      <c r="C72" s="308">
        <v>0.72424242424242424</v>
      </c>
    </row>
    <row r="73" spans="2:3" x14ac:dyDescent="0.25">
      <c r="B73" s="305" t="s">
        <v>423</v>
      </c>
      <c r="C73" s="310">
        <v>1</v>
      </c>
    </row>
    <row r="74" spans="2:3" x14ac:dyDescent="0.25">
      <c r="B74" s="305" t="s">
        <v>424</v>
      </c>
      <c r="C74" s="310">
        <v>1</v>
      </c>
    </row>
    <row r="75" spans="2:3" x14ac:dyDescent="0.25">
      <c r="B75" s="305" t="s">
        <v>425</v>
      </c>
      <c r="C75" s="310">
        <v>1</v>
      </c>
    </row>
    <row r="76" spans="2:3" x14ac:dyDescent="0.25">
      <c r="B76" s="305" t="s">
        <v>426</v>
      </c>
      <c r="C76" s="310">
        <v>1</v>
      </c>
    </row>
    <row r="77" spans="2:3" x14ac:dyDescent="0.25">
      <c r="B77" s="305" t="s">
        <v>427</v>
      </c>
      <c r="C77" s="310">
        <v>0.82538265447695003</v>
      </c>
    </row>
    <row r="78" spans="2:3" x14ac:dyDescent="0.25">
      <c r="B78" s="305" t="s">
        <v>428</v>
      </c>
      <c r="C78" s="310">
        <v>1</v>
      </c>
    </row>
    <row r="79" spans="2:3" x14ac:dyDescent="0.25">
      <c r="B79" s="305" t="s">
        <v>429</v>
      </c>
      <c r="C79" s="310">
        <v>0.94481981981981988</v>
      </c>
    </row>
    <row r="80" spans="2:3" x14ac:dyDescent="0.25">
      <c r="B80" s="305" t="s">
        <v>430</v>
      </c>
      <c r="C80" s="310">
        <v>1</v>
      </c>
    </row>
    <row r="81" spans="2:3" x14ac:dyDescent="0.25">
      <c r="B81" s="305" t="s">
        <v>431</v>
      </c>
      <c r="C81" s="310">
        <v>1</v>
      </c>
    </row>
    <row r="82" spans="2:3" x14ac:dyDescent="0.25">
      <c r="B82" s="305" t="s">
        <v>432</v>
      </c>
      <c r="C82" s="310">
        <v>1</v>
      </c>
    </row>
    <row r="83" spans="2:3" x14ac:dyDescent="0.25">
      <c r="B83" s="302" t="s">
        <v>390</v>
      </c>
      <c r="C83" s="311">
        <v>0.93093099580160954</v>
      </c>
    </row>
  </sheetData>
  <sortState ref="M37:M58">
    <sortCondition ref="M37"/>
  </sortState>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AG89"/>
  <sheetViews>
    <sheetView topLeftCell="B82" zoomScale="60" zoomScaleNormal="60" zoomScaleSheetLayoutView="70" workbookViewId="0">
      <selection activeCell="D5" sqref="D5"/>
    </sheetView>
  </sheetViews>
  <sheetFormatPr baseColWidth="10" defaultColWidth="11.42578125" defaultRowHeight="14.25" x14ac:dyDescent="0.2"/>
  <cols>
    <col min="1" max="1" width="26.5703125" style="66" customWidth="1"/>
    <col min="2" max="2" width="20.7109375" style="66" customWidth="1"/>
    <col min="3" max="3" width="6.7109375" style="231" customWidth="1"/>
    <col min="4" max="4" width="42.7109375" style="66" customWidth="1"/>
    <col min="5" max="5" width="51.5703125" style="66" customWidth="1"/>
    <col min="6" max="6" width="16.7109375" style="232" customWidth="1"/>
    <col min="7" max="7" width="16.85546875" style="232" customWidth="1"/>
    <col min="8" max="8" width="12.28515625" style="233" customWidth="1"/>
    <col min="9" max="9" width="111" style="66" customWidth="1"/>
    <col min="10" max="10" width="22.85546875" style="66" customWidth="1"/>
    <col min="11" max="12" width="22.5703125" style="66" customWidth="1"/>
    <col min="13" max="13" width="25.5703125" style="66" customWidth="1"/>
    <col min="14" max="14" width="20.5703125" style="66" customWidth="1"/>
    <col min="15" max="15" width="11.42578125" style="66"/>
    <col min="16" max="17" width="11.42578125" style="67"/>
    <col min="18" max="18" width="11.42578125" style="68"/>
    <col min="19" max="19" width="11.42578125" style="66"/>
    <col min="20" max="20" width="11.42578125" style="67"/>
    <col min="21" max="30" width="11.42578125" style="66"/>
    <col min="31" max="31" width="0" style="66" hidden="1" customWidth="1"/>
    <col min="32" max="16384" width="11.42578125" style="66"/>
  </cols>
  <sheetData>
    <row r="1" spans="1:31" ht="57" customHeight="1" thickTop="1" thickBot="1" x14ac:dyDescent="0.25">
      <c r="A1" s="404" t="s">
        <v>79</v>
      </c>
      <c r="B1" s="405"/>
      <c r="C1" s="405"/>
      <c r="D1" s="405"/>
      <c r="E1" s="405"/>
      <c r="F1" s="405"/>
      <c r="G1" s="405"/>
      <c r="H1" s="405"/>
      <c r="I1" s="405"/>
      <c r="J1" s="405"/>
      <c r="K1" s="405"/>
      <c r="L1" s="405"/>
      <c r="M1" s="405"/>
      <c r="N1" s="406"/>
    </row>
    <row r="2" spans="1:31" ht="18" customHeight="1" thickTop="1" x14ac:dyDescent="0.2">
      <c r="A2" s="407" t="s">
        <v>80</v>
      </c>
      <c r="B2" s="410" t="s">
        <v>81</v>
      </c>
      <c r="C2" s="410" t="s">
        <v>82</v>
      </c>
      <c r="D2" s="410" t="s">
        <v>83</v>
      </c>
      <c r="E2" s="410" t="s">
        <v>84</v>
      </c>
      <c r="F2" s="413" t="s">
        <v>85</v>
      </c>
      <c r="G2" s="413" t="s">
        <v>86</v>
      </c>
      <c r="H2" s="413" t="s">
        <v>87</v>
      </c>
      <c r="I2" s="410" t="s">
        <v>88</v>
      </c>
      <c r="J2" s="413" t="s">
        <v>89</v>
      </c>
      <c r="K2" s="413" t="s">
        <v>90</v>
      </c>
      <c r="L2" s="413" t="s">
        <v>91</v>
      </c>
      <c r="M2" s="413" t="s">
        <v>92</v>
      </c>
      <c r="N2" s="416" t="s">
        <v>93</v>
      </c>
    </row>
    <row r="3" spans="1:31" ht="18" customHeight="1" x14ac:dyDescent="0.2">
      <c r="A3" s="408"/>
      <c r="B3" s="411"/>
      <c r="C3" s="411"/>
      <c r="D3" s="411"/>
      <c r="E3" s="411"/>
      <c r="F3" s="414"/>
      <c r="G3" s="414"/>
      <c r="H3" s="414"/>
      <c r="I3" s="411"/>
      <c r="J3" s="414"/>
      <c r="K3" s="414"/>
      <c r="L3" s="414"/>
      <c r="M3" s="414"/>
      <c r="N3" s="417"/>
      <c r="AE3" s="64" t="s">
        <v>27</v>
      </c>
    </row>
    <row r="4" spans="1:31" ht="18" customHeight="1" thickBot="1" x14ac:dyDescent="0.25">
      <c r="A4" s="409"/>
      <c r="B4" s="412"/>
      <c r="C4" s="412"/>
      <c r="D4" s="412"/>
      <c r="E4" s="412"/>
      <c r="F4" s="415"/>
      <c r="G4" s="415"/>
      <c r="H4" s="415"/>
      <c r="I4" s="412"/>
      <c r="J4" s="415"/>
      <c r="K4" s="415"/>
      <c r="L4" s="415"/>
      <c r="M4" s="415"/>
      <c r="N4" s="418"/>
      <c r="AE4" s="64" t="s">
        <v>94</v>
      </c>
    </row>
    <row r="5" spans="1:31" ht="143.25" thickTop="1" x14ac:dyDescent="0.2">
      <c r="A5" s="400" t="s">
        <v>95</v>
      </c>
      <c r="B5" s="401" t="s">
        <v>96</v>
      </c>
      <c r="C5" s="69">
        <v>1</v>
      </c>
      <c r="D5" s="70" t="s">
        <v>97</v>
      </c>
      <c r="E5" s="70" t="s">
        <v>98</v>
      </c>
      <c r="F5" s="71" t="s">
        <v>99</v>
      </c>
      <c r="G5" s="72" t="s">
        <v>100</v>
      </c>
      <c r="H5" s="73" t="s">
        <v>32</v>
      </c>
      <c r="I5" s="74" t="s">
        <v>101</v>
      </c>
      <c r="J5" s="74" t="s">
        <v>102</v>
      </c>
      <c r="K5" s="75">
        <v>0.90900000000000003</v>
      </c>
      <c r="L5" s="76">
        <v>0.8</v>
      </c>
      <c r="M5" s="75">
        <v>1.1359999999999999</v>
      </c>
      <c r="N5" s="77" t="s">
        <v>29</v>
      </c>
      <c r="P5" s="67">
        <v>1</v>
      </c>
      <c r="S5" s="78"/>
      <c r="AE5" s="64" t="s">
        <v>103</v>
      </c>
    </row>
    <row r="6" spans="1:31" ht="114" x14ac:dyDescent="0.2">
      <c r="A6" s="395"/>
      <c r="B6" s="402"/>
      <c r="C6" s="79">
        <v>2</v>
      </c>
      <c r="D6" s="80" t="s">
        <v>104</v>
      </c>
      <c r="E6" s="80" t="s">
        <v>105</v>
      </c>
      <c r="F6" s="81" t="s">
        <v>99</v>
      </c>
      <c r="G6" s="79" t="s">
        <v>100</v>
      </c>
      <c r="H6" s="82" t="s">
        <v>32</v>
      </c>
      <c r="I6" s="83" t="s">
        <v>106</v>
      </c>
      <c r="J6" s="83" t="s">
        <v>107</v>
      </c>
      <c r="K6" s="84">
        <v>0.874</v>
      </c>
      <c r="L6" s="85">
        <v>1</v>
      </c>
      <c r="M6" s="84">
        <v>0.874</v>
      </c>
      <c r="N6" s="86" t="s">
        <v>29</v>
      </c>
      <c r="P6" s="67">
        <v>0.874</v>
      </c>
      <c r="R6" s="87">
        <f>(P5+P6+P8+P9)/4</f>
        <v>0.96850000000000003</v>
      </c>
      <c r="S6" s="78"/>
      <c r="AE6" s="64" t="s">
        <v>108</v>
      </c>
    </row>
    <row r="7" spans="1:31" ht="42.75" x14ac:dyDescent="0.2">
      <c r="A7" s="395"/>
      <c r="B7" s="402"/>
      <c r="C7" s="79">
        <v>3</v>
      </c>
      <c r="D7" s="80" t="s">
        <v>109</v>
      </c>
      <c r="E7" s="80" t="s">
        <v>110</v>
      </c>
      <c r="F7" s="81" t="s">
        <v>35</v>
      </c>
      <c r="G7" s="79"/>
      <c r="H7" s="82"/>
      <c r="I7" s="83"/>
      <c r="J7" s="83"/>
      <c r="K7" s="84"/>
      <c r="L7" s="85"/>
      <c r="M7" s="84"/>
      <c r="N7" s="86" t="s">
        <v>29</v>
      </c>
      <c r="Q7" s="88"/>
      <c r="S7" s="89"/>
      <c r="AE7" s="64" t="s">
        <v>28</v>
      </c>
    </row>
    <row r="8" spans="1:31" ht="42.75" x14ac:dyDescent="0.25">
      <c r="A8" s="395"/>
      <c r="B8" s="402"/>
      <c r="C8" s="79">
        <v>4</v>
      </c>
      <c r="D8" s="80" t="s">
        <v>111</v>
      </c>
      <c r="E8" s="80" t="s">
        <v>112</v>
      </c>
      <c r="F8" s="81" t="s">
        <v>99</v>
      </c>
      <c r="G8" s="79" t="s">
        <v>100</v>
      </c>
      <c r="H8" s="82" t="s">
        <v>34</v>
      </c>
      <c r="I8" s="83" t="s">
        <v>113</v>
      </c>
      <c r="J8" s="83" t="s">
        <v>114</v>
      </c>
      <c r="K8" s="84">
        <v>1</v>
      </c>
      <c r="L8" s="85">
        <v>1</v>
      </c>
      <c r="M8" s="84">
        <v>1</v>
      </c>
      <c r="N8" s="86" t="s">
        <v>29</v>
      </c>
      <c r="P8" s="67">
        <v>1</v>
      </c>
      <c r="Q8" s="65"/>
      <c r="S8" s="78"/>
      <c r="AE8" s="64" t="s">
        <v>29</v>
      </c>
    </row>
    <row r="9" spans="1:31" ht="100.5" thickBot="1" x14ac:dyDescent="0.25">
      <c r="A9" s="396"/>
      <c r="B9" s="403"/>
      <c r="C9" s="90">
        <v>5</v>
      </c>
      <c r="D9" s="91" t="s">
        <v>115</v>
      </c>
      <c r="E9" s="91" t="s">
        <v>116</v>
      </c>
      <c r="F9" s="92" t="s">
        <v>99</v>
      </c>
      <c r="G9" s="90" t="s">
        <v>117</v>
      </c>
      <c r="H9" s="93" t="s">
        <v>33</v>
      </c>
      <c r="I9" s="94" t="s">
        <v>118</v>
      </c>
      <c r="J9" s="94" t="s">
        <v>119</v>
      </c>
      <c r="K9" s="95">
        <v>1</v>
      </c>
      <c r="L9" s="96">
        <v>1</v>
      </c>
      <c r="M9" s="95">
        <v>1</v>
      </c>
      <c r="N9" s="97" t="s">
        <v>29</v>
      </c>
      <c r="P9" s="67">
        <v>1</v>
      </c>
      <c r="Q9" s="98"/>
      <c r="S9" s="78"/>
    </row>
    <row r="10" spans="1:31" ht="57" x14ac:dyDescent="0.2">
      <c r="A10" s="394" t="s">
        <v>120</v>
      </c>
      <c r="B10" s="397" t="s">
        <v>96</v>
      </c>
      <c r="C10" s="99">
        <v>6</v>
      </c>
      <c r="D10" s="100" t="s">
        <v>121</v>
      </c>
      <c r="E10" s="100" t="s">
        <v>122</v>
      </c>
      <c r="F10" s="101" t="s">
        <v>99</v>
      </c>
      <c r="G10" s="99" t="s">
        <v>100</v>
      </c>
      <c r="H10" s="102" t="s">
        <v>33</v>
      </c>
      <c r="I10" s="100" t="s">
        <v>351</v>
      </c>
      <c r="J10" s="100" t="s">
        <v>352</v>
      </c>
      <c r="K10" s="103">
        <v>0.98399999999999999</v>
      </c>
      <c r="L10" s="104">
        <v>1</v>
      </c>
      <c r="M10" s="103">
        <v>0.98399999999999999</v>
      </c>
      <c r="N10" s="105" t="s">
        <v>29</v>
      </c>
      <c r="P10" s="67">
        <v>0.98399999999999999</v>
      </c>
      <c r="S10" s="78"/>
    </row>
    <row r="11" spans="1:31" ht="71.25" x14ac:dyDescent="0.2">
      <c r="A11" s="395"/>
      <c r="B11" s="398"/>
      <c r="C11" s="79">
        <v>7</v>
      </c>
      <c r="D11" s="83" t="s">
        <v>123</v>
      </c>
      <c r="E11" s="83" t="s">
        <v>124</v>
      </c>
      <c r="F11" s="81" t="s">
        <v>99</v>
      </c>
      <c r="G11" s="79" t="s">
        <v>100</v>
      </c>
      <c r="H11" s="82" t="s">
        <v>32</v>
      </c>
      <c r="I11" s="83" t="s">
        <v>353</v>
      </c>
      <c r="J11" s="83" t="s">
        <v>125</v>
      </c>
      <c r="K11" s="84">
        <v>1.03</v>
      </c>
      <c r="L11" s="85">
        <v>1</v>
      </c>
      <c r="M11" s="84">
        <v>1.03</v>
      </c>
      <c r="N11" s="86" t="s">
        <v>29</v>
      </c>
      <c r="P11" s="67">
        <v>1</v>
      </c>
      <c r="R11" s="87">
        <f>(P10+P11+P12+P13)/4</f>
        <v>0.98649999999999993</v>
      </c>
      <c r="S11" s="78"/>
    </row>
    <row r="12" spans="1:31" ht="57" x14ac:dyDescent="0.2">
      <c r="A12" s="395"/>
      <c r="B12" s="398"/>
      <c r="C12" s="79">
        <v>8</v>
      </c>
      <c r="D12" s="83" t="s">
        <v>126</v>
      </c>
      <c r="E12" s="83" t="s">
        <v>127</v>
      </c>
      <c r="F12" s="81" t="s">
        <v>99</v>
      </c>
      <c r="G12" s="79" t="s">
        <v>100</v>
      </c>
      <c r="H12" s="82" t="s">
        <v>32</v>
      </c>
      <c r="I12" s="83" t="s">
        <v>354</v>
      </c>
      <c r="J12" s="83" t="s">
        <v>125</v>
      </c>
      <c r="K12" s="84">
        <v>1.0649999999999999</v>
      </c>
      <c r="L12" s="85">
        <v>1</v>
      </c>
      <c r="M12" s="84">
        <v>1.0649999999999999</v>
      </c>
      <c r="N12" s="86" t="s">
        <v>29</v>
      </c>
      <c r="P12" s="67">
        <v>1</v>
      </c>
      <c r="S12" s="78"/>
    </row>
    <row r="13" spans="1:31" ht="129" thickBot="1" x14ac:dyDescent="0.25">
      <c r="A13" s="396"/>
      <c r="B13" s="399"/>
      <c r="C13" s="90">
        <v>9</v>
      </c>
      <c r="D13" s="94" t="s">
        <v>128</v>
      </c>
      <c r="E13" s="94" t="s">
        <v>129</v>
      </c>
      <c r="F13" s="92" t="s">
        <v>99</v>
      </c>
      <c r="G13" s="90" t="s">
        <v>100</v>
      </c>
      <c r="H13" s="93" t="s">
        <v>32</v>
      </c>
      <c r="I13" s="94" t="s">
        <v>355</v>
      </c>
      <c r="J13" s="94" t="s">
        <v>356</v>
      </c>
      <c r="K13" s="95">
        <v>0.96199999999999997</v>
      </c>
      <c r="L13" s="96">
        <v>1</v>
      </c>
      <c r="M13" s="95">
        <v>0.96199999999999997</v>
      </c>
      <c r="N13" s="97" t="s">
        <v>29</v>
      </c>
      <c r="P13" s="67">
        <v>0.96199999999999997</v>
      </c>
      <c r="S13" s="78"/>
    </row>
    <row r="14" spans="1:31" ht="342" x14ac:dyDescent="0.2">
      <c r="A14" s="385" t="s">
        <v>130</v>
      </c>
      <c r="B14" s="388" t="s">
        <v>96</v>
      </c>
      <c r="C14" s="106">
        <v>10</v>
      </c>
      <c r="D14" s="107" t="s">
        <v>131</v>
      </c>
      <c r="E14" s="107" t="s">
        <v>132</v>
      </c>
      <c r="F14" s="108"/>
      <c r="G14" s="109"/>
      <c r="H14" s="110"/>
      <c r="I14" s="107" t="s">
        <v>387</v>
      </c>
      <c r="J14" s="107"/>
      <c r="K14" s="111">
        <v>1</v>
      </c>
      <c r="L14" s="112">
        <v>1</v>
      </c>
      <c r="M14" s="111">
        <v>1</v>
      </c>
      <c r="N14" s="113"/>
      <c r="Q14" s="67">
        <f>(M14+M15)/2</f>
        <v>1</v>
      </c>
      <c r="S14" s="78"/>
    </row>
    <row r="15" spans="1:31" ht="34.5" customHeight="1" thickBot="1" x14ac:dyDescent="0.25">
      <c r="A15" s="387"/>
      <c r="B15" s="390"/>
      <c r="C15" s="114">
        <v>11</v>
      </c>
      <c r="D15" s="115" t="s">
        <v>133</v>
      </c>
      <c r="E15" s="115" t="s">
        <v>134</v>
      </c>
      <c r="F15" s="116"/>
      <c r="G15" s="114"/>
      <c r="H15" s="117"/>
      <c r="I15" s="115"/>
      <c r="J15" s="115"/>
      <c r="K15" s="118">
        <v>1</v>
      </c>
      <c r="L15" s="119">
        <v>1</v>
      </c>
      <c r="M15" s="118">
        <v>1</v>
      </c>
      <c r="N15" s="120"/>
      <c r="S15" s="78"/>
    </row>
    <row r="16" spans="1:31" ht="128.25" x14ac:dyDescent="0.2">
      <c r="A16" s="385" t="s">
        <v>135</v>
      </c>
      <c r="B16" s="388" t="s">
        <v>96</v>
      </c>
      <c r="C16" s="106">
        <v>12</v>
      </c>
      <c r="D16" s="107" t="s">
        <v>136</v>
      </c>
      <c r="E16" s="107" t="s">
        <v>137</v>
      </c>
      <c r="F16" s="108"/>
      <c r="G16" s="109"/>
      <c r="H16" s="110"/>
      <c r="I16" s="107" t="s">
        <v>384</v>
      </c>
      <c r="J16" s="107" t="s">
        <v>383</v>
      </c>
      <c r="K16" s="111">
        <v>1</v>
      </c>
      <c r="L16" s="112">
        <v>1</v>
      </c>
      <c r="M16" s="111">
        <v>1</v>
      </c>
      <c r="N16" s="113"/>
      <c r="S16" s="78"/>
    </row>
    <row r="17" spans="1:33" ht="128.25" x14ac:dyDescent="0.2">
      <c r="A17" s="386"/>
      <c r="B17" s="389"/>
      <c r="C17" s="121">
        <v>13</v>
      </c>
      <c r="D17" s="122" t="s">
        <v>138</v>
      </c>
      <c r="E17" s="122" t="s">
        <v>139</v>
      </c>
      <c r="F17" s="123"/>
      <c r="G17" s="121"/>
      <c r="H17" s="124"/>
      <c r="I17" s="122" t="s">
        <v>384</v>
      </c>
      <c r="J17" s="122" t="s">
        <v>383</v>
      </c>
      <c r="K17" s="125">
        <v>1</v>
      </c>
      <c r="L17" s="126">
        <v>1</v>
      </c>
      <c r="M17" s="125">
        <v>1</v>
      </c>
      <c r="N17" s="127"/>
      <c r="R17" s="87">
        <f>(M16+M17+M18)/3</f>
        <v>0.95566666666666666</v>
      </c>
      <c r="S17" s="78"/>
    </row>
    <row r="18" spans="1:33" ht="29.25" thickBot="1" x14ac:dyDescent="0.25">
      <c r="A18" s="387"/>
      <c r="B18" s="390"/>
      <c r="C18" s="114">
        <v>14</v>
      </c>
      <c r="D18" s="115" t="s">
        <v>140</v>
      </c>
      <c r="E18" s="115" t="s">
        <v>141</v>
      </c>
      <c r="F18" s="116"/>
      <c r="G18" s="114"/>
      <c r="H18" s="117"/>
      <c r="I18" s="115"/>
      <c r="J18" s="115"/>
      <c r="K18" s="118">
        <v>0.86699999999999999</v>
      </c>
      <c r="L18" s="119">
        <v>1</v>
      </c>
      <c r="M18" s="118">
        <v>0.86699999999999999</v>
      </c>
      <c r="N18" s="120"/>
    </row>
    <row r="19" spans="1:33" ht="71.25" x14ac:dyDescent="0.2">
      <c r="A19" s="385" t="s">
        <v>142</v>
      </c>
      <c r="B19" s="388" t="s">
        <v>143</v>
      </c>
      <c r="C19" s="106">
        <v>15</v>
      </c>
      <c r="D19" s="107" t="s">
        <v>36</v>
      </c>
      <c r="E19" s="107" t="s">
        <v>144</v>
      </c>
      <c r="F19" s="108" t="s">
        <v>99</v>
      </c>
      <c r="G19" s="109" t="s">
        <v>117</v>
      </c>
      <c r="H19" s="110" t="s">
        <v>33</v>
      </c>
      <c r="I19" s="107" t="s">
        <v>145</v>
      </c>
      <c r="J19" s="107" t="s">
        <v>146</v>
      </c>
      <c r="K19" s="111">
        <v>1</v>
      </c>
      <c r="L19" s="112">
        <v>1</v>
      </c>
      <c r="M19" s="111">
        <v>1</v>
      </c>
      <c r="N19" s="113" t="s">
        <v>27</v>
      </c>
      <c r="Q19" s="67">
        <v>1</v>
      </c>
      <c r="S19" s="78"/>
    </row>
    <row r="20" spans="1:33" ht="71.25" x14ac:dyDescent="0.2">
      <c r="A20" s="386"/>
      <c r="B20" s="389"/>
      <c r="C20" s="121">
        <v>16</v>
      </c>
      <c r="D20" s="122" t="s">
        <v>37</v>
      </c>
      <c r="E20" s="122" t="s">
        <v>147</v>
      </c>
      <c r="F20" s="123" t="s">
        <v>99</v>
      </c>
      <c r="G20" s="121" t="s">
        <v>117</v>
      </c>
      <c r="H20" s="124" t="s">
        <v>33</v>
      </c>
      <c r="I20" s="122" t="s">
        <v>357</v>
      </c>
      <c r="J20" s="122" t="s">
        <v>148</v>
      </c>
      <c r="K20" s="125">
        <v>1</v>
      </c>
      <c r="L20" s="126">
        <v>1</v>
      </c>
      <c r="M20" s="125">
        <v>1</v>
      </c>
      <c r="N20" s="127" t="s">
        <v>27</v>
      </c>
      <c r="Q20" s="67">
        <v>1</v>
      </c>
      <c r="R20" s="87">
        <f>(Q19+Q20+Q21)/3</f>
        <v>0.86166666666666669</v>
      </c>
      <c r="S20" s="78"/>
    </row>
    <row r="21" spans="1:33" ht="72" thickBot="1" x14ac:dyDescent="0.25">
      <c r="A21" s="386"/>
      <c r="B21" s="391"/>
      <c r="C21" s="128">
        <v>17</v>
      </c>
      <c r="D21" s="129" t="s">
        <v>38</v>
      </c>
      <c r="E21" s="129" t="s">
        <v>149</v>
      </c>
      <c r="F21" s="130" t="s">
        <v>99</v>
      </c>
      <c r="G21" s="128" t="s">
        <v>100</v>
      </c>
      <c r="H21" s="131" t="s">
        <v>33</v>
      </c>
      <c r="I21" s="129" t="s">
        <v>150</v>
      </c>
      <c r="J21" s="129" t="s">
        <v>146</v>
      </c>
      <c r="K21" s="132">
        <v>0.58499999999999996</v>
      </c>
      <c r="L21" s="133">
        <v>1</v>
      </c>
      <c r="M21" s="132">
        <v>0.58499999999999996</v>
      </c>
      <c r="N21" s="134" t="s">
        <v>27</v>
      </c>
      <c r="Q21" s="67">
        <v>0.58499999999999996</v>
      </c>
      <c r="S21" s="78"/>
      <c r="U21" s="135">
        <f>(R20+R30+R22)/3</f>
        <v>0.91962222222222234</v>
      </c>
      <c r="Y21" s="66">
        <f>(86.2+100+83.1)/3</f>
        <v>89.766666666666652</v>
      </c>
      <c r="AB21" s="135">
        <v>0.97</v>
      </c>
      <c r="AC21" s="135">
        <v>0.96</v>
      </c>
      <c r="AD21" s="135">
        <f>(AB21+AC21)/2</f>
        <v>0.96499999999999997</v>
      </c>
      <c r="AE21" s="135"/>
      <c r="AF21" s="135"/>
    </row>
    <row r="22" spans="1:33" ht="254.25" customHeight="1" thickTop="1" x14ac:dyDescent="0.2">
      <c r="A22" s="386"/>
      <c r="B22" s="392" t="s">
        <v>151</v>
      </c>
      <c r="C22" s="136">
        <v>18</v>
      </c>
      <c r="D22" s="137" t="s">
        <v>152</v>
      </c>
      <c r="E22" s="137" t="s">
        <v>153</v>
      </c>
      <c r="F22" s="138" t="s">
        <v>99</v>
      </c>
      <c r="G22" s="109" t="s">
        <v>117</v>
      </c>
      <c r="H22" s="139" t="s">
        <v>33</v>
      </c>
      <c r="I22" s="137" t="s">
        <v>358</v>
      </c>
      <c r="J22" s="137" t="s">
        <v>154</v>
      </c>
      <c r="K22" s="140">
        <v>0.97599999999999998</v>
      </c>
      <c r="L22" s="141">
        <v>1</v>
      </c>
      <c r="M22" s="140">
        <v>0.97599999999999998</v>
      </c>
      <c r="N22" s="142" t="s">
        <v>27</v>
      </c>
      <c r="Q22" s="67">
        <v>0.97599999999999998</v>
      </c>
      <c r="R22" s="143">
        <f>(Q22+Q23+Q25+Q24+Q26)/5</f>
        <v>0.99519999999999997</v>
      </c>
      <c r="S22" s="78"/>
      <c r="AB22" s="135">
        <v>1</v>
      </c>
      <c r="AC22" s="135">
        <v>0.9</v>
      </c>
      <c r="AD22" s="135">
        <v>0.94</v>
      </c>
      <c r="AE22" s="135"/>
      <c r="AF22" s="135">
        <f>(AB22+AC22+AD22)/3</f>
        <v>0.94666666666666666</v>
      </c>
    </row>
    <row r="23" spans="1:33" ht="207" customHeight="1" x14ac:dyDescent="0.2">
      <c r="A23" s="386"/>
      <c r="B23" s="389"/>
      <c r="C23" s="121">
        <v>19</v>
      </c>
      <c r="D23" s="122" t="s">
        <v>155</v>
      </c>
      <c r="E23" s="122" t="s">
        <v>156</v>
      </c>
      <c r="F23" s="123" t="s">
        <v>99</v>
      </c>
      <c r="G23" s="121" t="s">
        <v>117</v>
      </c>
      <c r="H23" s="124" t="s">
        <v>33</v>
      </c>
      <c r="I23" s="122" t="s">
        <v>359</v>
      </c>
      <c r="J23" s="122" t="s">
        <v>157</v>
      </c>
      <c r="K23" s="125">
        <v>1</v>
      </c>
      <c r="L23" s="126">
        <v>1</v>
      </c>
      <c r="M23" s="125">
        <v>1</v>
      </c>
      <c r="N23" s="127" t="s">
        <v>27</v>
      </c>
      <c r="Q23" s="67">
        <v>1</v>
      </c>
      <c r="R23" s="143"/>
      <c r="S23" s="78"/>
      <c r="T23" s="135">
        <v>0.97</v>
      </c>
      <c r="U23" s="135">
        <v>0.95</v>
      </c>
      <c r="V23" s="135">
        <v>0.98</v>
      </c>
      <c r="W23" s="135">
        <v>1</v>
      </c>
      <c r="X23" s="135">
        <f>(T23+U23+V23+W23)/4</f>
        <v>0.97499999999999998</v>
      </c>
      <c r="Y23" s="135">
        <v>1</v>
      </c>
      <c r="Z23" s="135">
        <v>1</v>
      </c>
      <c r="AA23" s="135">
        <v>0.99</v>
      </c>
      <c r="AB23" s="135">
        <v>1</v>
      </c>
      <c r="AC23" s="135">
        <v>0.96</v>
      </c>
      <c r="AD23" s="135">
        <v>0.92</v>
      </c>
      <c r="AE23" s="135"/>
      <c r="AF23" s="135">
        <v>1</v>
      </c>
      <c r="AG23" s="135">
        <f>(Y23+Z23+AA23+AB23+AC23+AD23+AF23)/7</f>
        <v>0.98142857142857143</v>
      </c>
    </row>
    <row r="24" spans="1:33" ht="141" customHeight="1" x14ac:dyDescent="0.2">
      <c r="A24" s="386"/>
      <c r="B24" s="389"/>
      <c r="C24" s="121">
        <v>20</v>
      </c>
      <c r="D24" s="122" t="s">
        <v>158</v>
      </c>
      <c r="E24" s="122" t="s">
        <v>159</v>
      </c>
      <c r="F24" s="123" t="s">
        <v>99</v>
      </c>
      <c r="G24" s="121" t="s">
        <v>100</v>
      </c>
      <c r="H24" s="124" t="s">
        <v>34</v>
      </c>
      <c r="I24" s="122" t="s">
        <v>360</v>
      </c>
      <c r="J24" s="122" t="s">
        <v>160</v>
      </c>
      <c r="K24" s="125">
        <v>1</v>
      </c>
      <c r="L24" s="126">
        <v>1</v>
      </c>
      <c r="M24" s="125">
        <v>1</v>
      </c>
      <c r="N24" s="127" t="s">
        <v>27</v>
      </c>
      <c r="Q24" s="67">
        <v>1</v>
      </c>
      <c r="R24" s="143"/>
      <c r="S24" s="78"/>
    </row>
    <row r="25" spans="1:33" ht="129.75" customHeight="1" x14ac:dyDescent="0.2">
      <c r="A25" s="386"/>
      <c r="B25" s="389"/>
      <c r="C25" s="121">
        <v>21</v>
      </c>
      <c r="D25" s="122" t="s">
        <v>161</v>
      </c>
      <c r="E25" s="122" t="s">
        <v>162</v>
      </c>
      <c r="F25" s="123" t="s">
        <v>99</v>
      </c>
      <c r="G25" s="121" t="s">
        <v>100</v>
      </c>
      <c r="H25" s="124" t="s">
        <v>34</v>
      </c>
      <c r="I25" s="122" t="s">
        <v>361</v>
      </c>
      <c r="J25" s="122" t="s">
        <v>163</v>
      </c>
      <c r="K25" s="125">
        <v>1.667</v>
      </c>
      <c r="L25" s="126">
        <v>1</v>
      </c>
      <c r="M25" s="125">
        <v>1.667</v>
      </c>
      <c r="N25" s="127" t="s">
        <v>27</v>
      </c>
      <c r="Q25" s="67">
        <v>1</v>
      </c>
      <c r="R25" s="143"/>
      <c r="S25" s="78"/>
      <c r="T25" s="67">
        <f>R22</f>
        <v>0.99519999999999997</v>
      </c>
    </row>
    <row r="26" spans="1:33" ht="409.6" thickBot="1" x14ac:dyDescent="0.25">
      <c r="A26" s="386"/>
      <c r="B26" s="391"/>
      <c r="C26" s="128">
        <v>22</v>
      </c>
      <c r="D26" s="129" t="s">
        <v>164</v>
      </c>
      <c r="E26" s="129" t="s">
        <v>165</v>
      </c>
      <c r="F26" s="130" t="s">
        <v>99</v>
      </c>
      <c r="G26" s="128" t="s">
        <v>100</v>
      </c>
      <c r="H26" s="131" t="s">
        <v>34</v>
      </c>
      <c r="I26" s="129" t="s">
        <v>362</v>
      </c>
      <c r="J26" s="129" t="s">
        <v>166</v>
      </c>
      <c r="K26" s="132">
        <v>1</v>
      </c>
      <c r="L26" s="133">
        <v>1</v>
      </c>
      <c r="M26" s="132">
        <v>1</v>
      </c>
      <c r="N26" s="134" t="s">
        <v>27</v>
      </c>
      <c r="Q26" s="67">
        <v>1</v>
      </c>
      <c r="R26" s="143"/>
      <c r="S26" s="78"/>
    </row>
    <row r="27" spans="1:33" ht="47.25" customHeight="1" thickTop="1" x14ac:dyDescent="0.2">
      <c r="A27" s="386"/>
      <c r="B27" s="393" t="s">
        <v>167</v>
      </c>
      <c r="C27" s="109">
        <v>23</v>
      </c>
      <c r="D27" s="144" t="s">
        <v>168</v>
      </c>
      <c r="E27" s="144" t="s">
        <v>169</v>
      </c>
      <c r="F27" s="145" t="s">
        <v>99</v>
      </c>
      <c r="G27" s="109" t="s">
        <v>100</v>
      </c>
      <c r="H27" s="146" t="s">
        <v>33</v>
      </c>
      <c r="I27" s="144" t="s">
        <v>170</v>
      </c>
      <c r="J27" s="144" t="s">
        <v>171</v>
      </c>
      <c r="K27" s="147">
        <v>1</v>
      </c>
      <c r="L27" s="148">
        <v>1</v>
      </c>
      <c r="M27" s="147">
        <v>1</v>
      </c>
      <c r="N27" s="149" t="s">
        <v>108</v>
      </c>
      <c r="P27" s="67">
        <v>1</v>
      </c>
      <c r="S27" s="78"/>
    </row>
    <row r="28" spans="1:33" ht="46.5" customHeight="1" x14ac:dyDescent="0.2">
      <c r="A28" s="386"/>
      <c r="B28" s="389"/>
      <c r="C28" s="121">
        <v>24</v>
      </c>
      <c r="D28" s="122" t="s">
        <v>172</v>
      </c>
      <c r="E28" s="122" t="s">
        <v>173</v>
      </c>
      <c r="F28" s="123" t="s">
        <v>99</v>
      </c>
      <c r="G28" s="121" t="s">
        <v>100</v>
      </c>
      <c r="H28" s="124" t="s">
        <v>33</v>
      </c>
      <c r="I28" s="122" t="s">
        <v>174</v>
      </c>
      <c r="J28" s="122" t="s">
        <v>171</v>
      </c>
      <c r="K28" s="125">
        <v>1</v>
      </c>
      <c r="L28" s="126">
        <v>1</v>
      </c>
      <c r="M28" s="125">
        <v>1</v>
      </c>
      <c r="N28" s="127" t="s">
        <v>108</v>
      </c>
      <c r="P28" s="67">
        <v>1</v>
      </c>
      <c r="S28" s="78"/>
    </row>
    <row r="29" spans="1:33" ht="44.25" customHeight="1" x14ac:dyDescent="0.2">
      <c r="A29" s="386"/>
      <c r="B29" s="389"/>
      <c r="C29" s="121">
        <v>25</v>
      </c>
      <c r="D29" s="122" t="s">
        <v>175</v>
      </c>
      <c r="E29" s="122" t="s">
        <v>176</v>
      </c>
      <c r="F29" s="123" t="s">
        <v>177</v>
      </c>
      <c r="G29" s="121" t="s">
        <v>100</v>
      </c>
      <c r="H29" s="124" t="s">
        <v>31</v>
      </c>
      <c r="I29" s="122"/>
      <c r="J29" s="122" t="s">
        <v>171</v>
      </c>
      <c r="K29" s="125">
        <v>0.93899999999999995</v>
      </c>
      <c r="L29" s="126">
        <v>1</v>
      </c>
      <c r="M29" s="125">
        <v>0.93899999999999995</v>
      </c>
      <c r="N29" s="127" t="s">
        <v>108</v>
      </c>
      <c r="P29" s="67">
        <v>0.93899999999999995</v>
      </c>
      <c r="S29" s="78"/>
    </row>
    <row r="30" spans="1:33" ht="57.75" customHeight="1" x14ac:dyDescent="0.2">
      <c r="A30" s="386"/>
      <c r="B30" s="389"/>
      <c r="C30" s="121">
        <v>26</v>
      </c>
      <c r="D30" s="122" t="s">
        <v>178</v>
      </c>
      <c r="E30" s="122" t="s">
        <v>179</v>
      </c>
      <c r="F30" s="123" t="s">
        <v>99</v>
      </c>
      <c r="G30" s="121" t="s">
        <v>100</v>
      </c>
      <c r="H30" s="124" t="s">
        <v>33</v>
      </c>
      <c r="I30" s="122" t="s">
        <v>180</v>
      </c>
      <c r="J30" s="122" t="s">
        <v>181</v>
      </c>
      <c r="K30" s="125">
        <v>0.78600000000000003</v>
      </c>
      <c r="L30" s="126">
        <v>1</v>
      </c>
      <c r="M30" s="125">
        <v>0.78600000000000003</v>
      </c>
      <c r="N30" s="127" t="s">
        <v>108</v>
      </c>
      <c r="P30" s="67">
        <v>0.48299999999999998</v>
      </c>
      <c r="R30" s="87">
        <f>(P27+P28+P29+P30+P31+P32)/6</f>
        <v>0.90200000000000014</v>
      </c>
      <c r="S30" s="78"/>
    </row>
    <row r="31" spans="1:33" ht="142.5" x14ac:dyDescent="0.2">
      <c r="A31" s="386"/>
      <c r="B31" s="389"/>
      <c r="C31" s="121">
        <v>27</v>
      </c>
      <c r="D31" s="122" t="s">
        <v>182</v>
      </c>
      <c r="E31" s="122" t="s">
        <v>39</v>
      </c>
      <c r="F31" s="123" t="s">
        <v>99</v>
      </c>
      <c r="G31" s="121" t="s">
        <v>100</v>
      </c>
      <c r="H31" s="124" t="s">
        <v>34</v>
      </c>
      <c r="I31" s="122" t="s">
        <v>183</v>
      </c>
      <c r="J31" s="122" t="s">
        <v>181</v>
      </c>
      <c r="K31" s="125">
        <v>1</v>
      </c>
      <c r="L31" s="126">
        <v>1</v>
      </c>
      <c r="M31" s="125">
        <v>1</v>
      </c>
      <c r="N31" s="127" t="s">
        <v>108</v>
      </c>
      <c r="P31" s="67">
        <v>1</v>
      </c>
      <c r="S31" s="78"/>
    </row>
    <row r="32" spans="1:33" ht="143.25" thickBot="1" x14ac:dyDescent="0.25">
      <c r="A32" s="386"/>
      <c r="B32" s="389"/>
      <c r="C32" s="121">
        <v>28</v>
      </c>
      <c r="D32" s="122" t="s">
        <v>184</v>
      </c>
      <c r="E32" s="122" t="s">
        <v>176</v>
      </c>
      <c r="F32" s="123" t="s">
        <v>99</v>
      </c>
      <c r="G32" s="121" t="s">
        <v>100</v>
      </c>
      <c r="H32" s="124" t="s">
        <v>33</v>
      </c>
      <c r="I32" s="122" t="s">
        <v>185</v>
      </c>
      <c r="J32" s="122" t="s">
        <v>181</v>
      </c>
      <c r="K32" s="125">
        <v>0.99</v>
      </c>
      <c r="L32" s="126">
        <v>1</v>
      </c>
      <c r="M32" s="125">
        <v>0.99</v>
      </c>
      <c r="N32" s="127" t="s">
        <v>108</v>
      </c>
      <c r="P32" s="67">
        <v>0.99</v>
      </c>
    </row>
    <row r="33" spans="1:19" ht="200.25" customHeight="1" x14ac:dyDescent="0.2">
      <c r="A33" s="385" t="s">
        <v>186</v>
      </c>
      <c r="B33" s="388" t="s">
        <v>96</v>
      </c>
      <c r="C33" s="106">
        <v>29</v>
      </c>
      <c r="D33" s="107" t="s">
        <v>187</v>
      </c>
      <c r="E33" s="107" t="s">
        <v>188</v>
      </c>
      <c r="F33" s="108" t="s">
        <v>99</v>
      </c>
      <c r="G33" s="109" t="s">
        <v>100</v>
      </c>
      <c r="H33" s="110" t="s">
        <v>33</v>
      </c>
      <c r="I33" s="107" t="s">
        <v>189</v>
      </c>
      <c r="J33" s="107" t="s">
        <v>190</v>
      </c>
      <c r="K33" s="111">
        <v>1.06</v>
      </c>
      <c r="L33" s="112">
        <v>1</v>
      </c>
      <c r="M33" s="111">
        <v>1.06</v>
      </c>
      <c r="N33" s="113" t="s">
        <v>27</v>
      </c>
      <c r="Q33" s="67">
        <v>1</v>
      </c>
      <c r="S33" s="78"/>
    </row>
    <row r="34" spans="1:19" ht="71.25" x14ac:dyDescent="0.2">
      <c r="A34" s="386"/>
      <c r="B34" s="389"/>
      <c r="C34" s="121">
        <v>30</v>
      </c>
      <c r="D34" s="122" t="s">
        <v>191</v>
      </c>
      <c r="E34" s="122" t="s">
        <v>192</v>
      </c>
      <c r="F34" s="123" t="s">
        <v>99</v>
      </c>
      <c r="G34" s="121" t="s">
        <v>117</v>
      </c>
      <c r="H34" s="124" t="s">
        <v>34</v>
      </c>
      <c r="I34" s="122" t="s">
        <v>193</v>
      </c>
      <c r="J34" s="122" t="s">
        <v>194</v>
      </c>
      <c r="K34" s="125">
        <v>1</v>
      </c>
      <c r="L34" s="126">
        <v>1</v>
      </c>
      <c r="M34" s="125">
        <v>1</v>
      </c>
      <c r="N34" s="127" t="s">
        <v>27</v>
      </c>
      <c r="Q34" s="67">
        <v>1</v>
      </c>
      <c r="S34" s="78"/>
    </row>
    <row r="35" spans="1:19" ht="71.25" x14ac:dyDescent="0.2">
      <c r="A35" s="386"/>
      <c r="B35" s="389"/>
      <c r="C35" s="121">
        <v>31</v>
      </c>
      <c r="D35" s="122" t="s">
        <v>195</v>
      </c>
      <c r="E35" s="122" t="s">
        <v>196</v>
      </c>
      <c r="F35" s="123" t="s">
        <v>99</v>
      </c>
      <c r="G35" s="121" t="s">
        <v>100</v>
      </c>
      <c r="H35" s="124" t="s">
        <v>31</v>
      </c>
      <c r="I35" s="122" t="s">
        <v>363</v>
      </c>
      <c r="J35" s="122" t="s">
        <v>197</v>
      </c>
      <c r="K35" s="125">
        <v>0.92400000000000004</v>
      </c>
      <c r="L35" s="126">
        <v>0.9</v>
      </c>
      <c r="M35" s="125">
        <v>1.0269999999999999</v>
      </c>
      <c r="N35" s="127"/>
      <c r="Q35" s="67">
        <v>1</v>
      </c>
      <c r="R35" s="87">
        <f>(Q33+Q34+Q35+Q36+Q37)/5</f>
        <v>0.95079999999999987</v>
      </c>
    </row>
    <row r="36" spans="1:19" ht="142.5" x14ac:dyDescent="0.2">
      <c r="A36" s="386"/>
      <c r="B36" s="389"/>
      <c r="C36" s="121">
        <v>32</v>
      </c>
      <c r="D36" s="122" t="s">
        <v>198</v>
      </c>
      <c r="E36" s="122" t="s">
        <v>199</v>
      </c>
      <c r="F36" s="123" t="s">
        <v>99</v>
      </c>
      <c r="G36" s="121" t="s">
        <v>100</v>
      </c>
      <c r="H36" s="124" t="s">
        <v>33</v>
      </c>
      <c r="I36" s="122" t="s">
        <v>200</v>
      </c>
      <c r="J36" s="122" t="s">
        <v>201</v>
      </c>
      <c r="K36" s="125">
        <v>1</v>
      </c>
      <c r="L36" s="126">
        <v>1</v>
      </c>
      <c r="M36" s="125">
        <v>1</v>
      </c>
      <c r="N36" s="127" t="s">
        <v>103</v>
      </c>
      <c r="Q36" s="67">
        <v>1</v>
      </c>
      <c r="S36" s="78"/>
    </row>
    <row r="37" spans="1:19" ht="143.25" thickBot="1" x14ac:dyDescent="0.25">
      <c r="A37" s="387"/>
      <c r="B37" s="390"/>
      <c r="C37" s="114">
        <v>33</v>
      </c>
      <c r="D37" s="115" t="s">
        <v>202</v>
      </c>
      <c r="E37" s="115" t="s">
        <v>203</v>
      </c>
      <c r="F37" s="116" t="s">
        <v>99</v>
      </c>
      <c r="G37" s="114" t="s">
        <v>100</v>
      </c>
      <c r="H37" s="117" t="s">
        <v>33</v>
      </c>
      <c r="I37" s="115" t="s">
        <v>364</v>
      </c>
      <c r="J37" s="115" t="s">
        <v>204</v>
      </c>
      <c r="K37" s="118">
        <v>0.754</v>
      </c>
      <c r="L37" s="119">
        <v>1</v>
      </c>
      <c r="M37" s="118">
        <v>0.754</v>
      </c>
      <c r="N37" s="120" t="s">
        <v>103</v>
      </c>
      <c r="Q37" s="67">
        <v>0.754</v>
      </c>
      <c r="S37" s="78"/>
    </row>
    <row r="38" spans="1:19" ht="57.75" customHeight="1" x14ac:dyDescent="0.2">
      <c r="A38" s="370" t="s">
        <v>205</v>
      </c>
      <c r="B38" s="373" t="s">
        <v>42</v>
      </c>
      <c r="C38" s="150">
        <v>34</v>
      </c>
      <c r="D38" s="151" t="s">
        <v>43</v>
      </c>
      <c r="E38" s="151" t="s">
        <v>206</v>
      </c>
      <c r="F38" s="152" t="s">
        <v>99</v>
      </c>
      <c r="G38" s="153" t="s">
        <v>100</v>
      </c>
      <c r="H38" s="154" t="s">
        <v>31</v>
      </c>
      <c r="I38" s="151" t="s">
        <v>365</v>
      </c>
      <c r="J38" s="151" t="s">
        <v>207</v>
      </c>
      <c r="K38" s="155">
        <v>1</v>
      </c>
      <c r="L38" s="156">
        <v>1</v>
      </c>
      <c r="M38" s="155">
        <v>1</v>
      </c>
      <c r="N38" s="157" t="s">
        <v>29</v>
      </c>
      <c r="R38" s="87">
        <f>(M38+M39+M40+M41+M42)/5</f>
        <v>0.98980000000000001</v>
      </c>
      <c r="S38" s="78"/>
    </row>
    <row r="39" spans="1:19" ht="33.75" customHeight="1" x14ac:dyDescent="0.2">
      <c r="A39" s="371"/>
      <c r="B39" s="374"/>
      <c r="C39" s="158">
        <v>35</v>
      </c>
      <c r="D39" s="159" t="s">
        <v>208</v>
      </c>
      <c r="E39" s="159" t="s">
        <v>209</v>
      </c>
      <c r="F39" s="160" t="s">
        <v>99</v>
      </c>
      <c r="G39" s="158" t="s">
        <v>100</v>
      </c>
      <c r="H39" s="161" t="s">
        <v>31</v>
      </c>
      <c r="I39" s="159" t="s">
        <v>210</v>
      </c>
      <c r="J39" s="159" t="s">
        <v>207</v>
      </c>
      <c r="K39" s="162">
        <v>1</v>
      </c>
      <c r="L39" s="163">
        <v>1</v>
      </c>
      <c r="M39" s="162">
        <v>1</v>
      </c>
      <c r="N39" s="164" t="s">
        <v>29</v>
      </c>
      <c r="S39" s="78"/>
    </row>
    <row r="40" spans="1:19" ht="33.75" customHeight="1" thickBot="1" x14ac:dyDescent="0.25">
      <c r="A40" s="371"/>
      <c r="B40" s="378"/>
      <c r="C40" s="165">
        <v>36</v>
      </c>
      <c r="D40" s="166" t="s">
        <v>211</v>
      </c>
      <c r="E40" s="166" t="s">
        <v>212</v>
      </c>
      <c r="F40" s="167" t="s">
        <v>99</v>
      </c>
      <c r="G40" s="165" t="s">
        <v>100</v>
      </c>
      <c r="H40" s="168" t="s">
        <v>31</v>
      </c>
      <c r="I40" s="166" t="s">
        <v>366</v>
      </c>
      <c r="J40" s="166" t="s">
        <v>213</v>
      </c>
      <c r="K40" s="169">
        <v>1</v>
      </c>
      <c r="L40" s="170">
        <v>1</v>
      </c>
      <c r="M40" s="169">
        <v>1</v>
      </c>
      <c r="N40" s="171" t="s">
        <v>29</v>
      </c>
      <c r="S40" s="78"/>
    </row>
    <row r="41" spans="1:19" ht="186" thickTop="1" x14ac:dyDescent="0.2">
      <c r="A41" s="371"/>
      <c r="B41" s="377" t="s">
        <v>214</v>
      </c>
      <c r="C41" s="153">
        <v>37</v>
      </c>
      <c r="D41" s="172" t="s">
        <v>44</v>
      </c>
      <c r="E41" s="172" t="s">
        <v>215</v>
      </c>
      <c r="F41" s="173" t="s">
        <v>99</v>
      </c>
      <c r="G41" s="153" t="s">
        <v>100</v>
      </c>
      <c r="H41" s="174" t="s">
        <v>33</v>
      </c>
      <c r="I41" s="172" t="s">
        <v>367</v>
      </c>
      <c r="J41" s="172" t="s">
        <v>216</v>
      </c>
      <c r="K41" s="175">
        <v>0.94899999999999995</v>
      </c>
      <c r="L41" s="176">
        <v>1</v>
      </c>
      <c r="M41" s="175">
        <v>0.94899999999999995</v>
      </c>
      <c r="N41" s="177" t="s">
        <v>29</v>
      </c>
      <c r="R41" s="87">
        <f>(M41+M42)/2</f>
        <v>0.97449999999999992</v>
      </c>
      <c r="S41" s="78"/>
    </row>
    <row r="42" spans="1:19" ht="57.75" thickBot="1" x14ac:dyDescent="0.25">
      <c r="A42" s="372"/>
      <c r="B42" s="375"/>
      <c r="C42" s="178">
        <v>38</v>
      </c>
      <c r="D42" s="179" t="s">
        <v>217</v>
      </c>
      <c r="E42" s="179" t="s">
        <v>218</v>
      </c>
      <c r="F42" s="180" t="s">
        <v>99</v>
      </c>
      <c r="G42" s="178" t="s">
        <v>100</v>
      </c>
      <c r="H42" s="181" t="s">
        <v>31</v>
      </c>
      <c r="I42" s="179" t="s">
        <v>219</v>
      </c>
      <c r="J42" s="179" t="s">
        <v>220</v>
      </c>
      <c r="K42" s="182">
        <v>1</v>
      </c>
      <c r="L42" s="183">
        <v>1</v>
      </c>
      <c r="M42" s="182">
        <v>1</v>
      </c>
      <c r="N42" s="184" t="s">
        <v>29</v>
      </c>
      <c r="S42" s="78"/>
    </row>
    <row r="43" spans="1:19" ht="33.75" customHeight="1" x14ac:dyDescent="0.2">
      <c r="A43" s="370" t="s">
        <v>221</v>
      </c>
      <c r="B43" s="373" t="s">
        <v>96</v>
      </c>
      <c r="C43" s="150">
        <v>39</v>
      </c>
      <c r="D43" s="151" t="s">
        <v>47</v>
      </c>
      <c r="E43" s="151" t="s">
        <v>222</v>
      </c>
      <c r="F43" s="152" t="s">
        <v>99</v>
      </c>
      <c r="G43" s="153" t="s">
        <v>100</v>
      </c>
      <c r="H43" s="154" t="s">
        <v>31</v>
      </c>
      <c r="I43" s="151" t="s">
        <v>223</v>
      </c>
      <c r="J43" s="151" t="s">
        <v>224</v>
      </c>
      <c r="K43" s="155">
        <v>1</v>
      </c>
      <c r="L43" s="156">
        <v>1</v>
      </c>
      <c r="M43" s="155">
        <v>1</v>
      </c>
      <c r="N43" s="157" t="s">
        <v>29</v>
      </c>
      <c r="S43" s="78"/>
    </row>
    <row r="44" spans="1:19" ht="42" customHeight="1" x14ac:dyDescent="0.2">
      <c r="A44" s="371"/>
      <c r="B44" s="374"/>
      <c r="C44" s="158">
        <v>40</v>
      </c>
      <c r="D44" s="159" t="s">
        <v>48</v>
      </c>
      <c r="E44" s="159" t="s">
        <v>225</v>
      </c>
      <c r="F44" s="160" t="s">
        <v>99</v>
      </c>
      <c r="G44" s="158" t="s">
        <v>100</v>
      </c>
      <c r="H44" s="161" t="s">
        <v>31</v>
      </c>
      <c r="I44" s="159" t="s">
        <v>226</v>
      </c>
      <c r="J44" s="159" t="s">
        <v>224</v>
      </c>
      <c r="K44" s="162">
        <v>1</v>
      </c>
      <c r="L44" s="163">
        <v>1</v>
      </c>
      <c r="M44" s="162">
        <v>1</v>
      </c>
      <c r="N44" s="164" t="s">
        <v>29</v>
      </c>
      <c r="R44" s="87">
        <f>(M43+M44+M45+M46+M47)/5</f>
        <v>1</v>
      </c>
      <c r="S44" s="78"/>
    </row>
    <row r="45" spans="1:19" ht="43.5" customHeight="1" x14ac:dyDescent="0.2">
      <c r="A45" s="371"/>
      <c r="B45" s="374"/>
      <c r="C45" s="158">
        <v>41</v>
      </c>
      <c r="D45" s="159" t="s">
        <v>49</v>
      </c>
      <c r="E45" s="159" t="s">
        <v>227</v>
      </c>
      <c r="F45" s="160" t="s">
        <v>99</v>
      </c>
      <c r="G45" s="158" t="s">
        <v>100</v>
      </c>
      <c r="H45" s="161" t="s">
        <v>33</v>
      </c>
      <c r="I45" s="159" t="s">
        <v>228</v>
      </c>
      <c r="J45" s="159" t="s">
        <v>224</v>
      </c>
      <c r="K45" s="162">
        <v>1</v>
      </c>
      <c r="L45" s="163">
        <v>1</v>
      </c>
      <c r="M45" s="162">
        <v>1</v>
      </c>
      <c r="N45" s="164" t="s">
        <v>29</v>
      </c>
      <c r="S45" s="78"/>
    </row>
    <row r="46" spans="1:19" ht="40.5" customHeight="1" x14ac:dyDescent="0.2">
      <c r="A46" s="371"/>
      <c r="B46" s="374"/>
      <c r="C46" s="158">
        <v>42</v>
      </c>
      <c r="D46" s="159" t="s">
        <v>229</v>
      </c>
      <c r="E46" s="159" t="s">
        <v>230</v>
      </c>
      <c r="F46" s="160" t="s">
        <v>99</v>
      </c>
      <c r="G46" s="158" t="s">
        <v>100</v>
      </c>
      <c r="H46" s="161" t="s">
        <v>33</v>
      </c>
      <c r="I46" s="159" t="s">
        <v>231</v>
      </c>
      <c r="J46" s="159" t="s">
        <v>224</v>
      </c>
      <c r="K46" s="162">
        <v>1</v>
      </c>
      <c r="L46" s="163">
        <v>1</v>
      </c>
      <c r="M46" s="162">
        <v>1</v>
      </c>
      <c r="N46" s="164" t="s">
        <v>29</v>
      </c>
      <c r="S46" s="78"/>
    </row>
    <row r="47" spans="1:19" ht="33.75" customHeight="1" thickBot="1" x14ac:dyDescent="0.25">
      <c r="A47" s="372"/>
      <c r="B47" s="375"/>
      <c r="C47" s="178">
        <v>43</v>
      </c>
      <c r="D47" s="179" t="s">
        <v>50</v>
      </c>
      <c r="E47" s="179" t="s">
        <v>232</v>
      </c>
      <c r="F47" s="180" t="s">
        <v>99</v>
      </c>
      <c r="G47" s="178" t="s">
        <v>100</v>
      </c>
      <c r="H47" s="181" t="s">
        <v>31</v>
      </c>
      <c r="I47" s="179" t="s">
        <v>233</v>
      </c>
      <c r="J47" s="179" t="s">
        <v>224</v>
      </c>
      <c r="K47" s="182">
        <v>1</v>
      </c>
      <c r="L47" s="183">
        <v>1</v>
      </c>
      <c r="M47" s="182">
        <v>1</v>
      </c>
      <c r="N47" s="184" t="s">
        <v>29</v>
      </c>
      <c r="S47" s="78"/>
    </row>
    <row r="48" spans="1:19" ht="57" x14ac:dyDescent="0.2">
      <c r="A48" s="370" t="s">
        <v>234</v>
      </c>
      <c r="B48" s="373" t="s">
        <v>96</v>
      </c>
      <c r="C48" s="150">
        <v>44</v>
      </c>
      <c r="D48" s="151" t="s">
        <v>235</v>
      </c>
      <c r="E48" s="151" t="s">
        <v>236</v>
      </c>
      <c r="F48" s="152" t="s">
        <v>99</v>
      </c>
      <c r="G48" s="153" t="s">
        <v>100</v>
      </c>
      <c r="H48" s="154" t="s">
        <v>31</v>
      </c>
      <c r="I48" s="151" t="s">
        <v>237</v>
      </c>
      <c r="J48" s="151" t="s">
        <v>238</v>
      </c>
      <c r="K48" s="155">
        <v>1</v>
      </c>
      <c r="L48" s="156">
        <v>1</v>
      </c>
      <c r="M48" s="155">
        <v>1</v>
      </c>
      <c r="N48" s="157" t="s">
        <v>29</v>
      </c>
      <c r="P48" s="67">
        <v>1</v>
      </c>
      <c r="S48" s="78"/>
    </row>
    <row r="49" spans="1:19" ht="33.75" customHeight="1" x14ac:dyDescent="0.2">
      <c r="A49" s="371"/>
      <c r="B49" s="374"/>
      <c r="C49" s="158">
        <v>45</v>
      </c>
      <c r="D49" s="159" t="s">
        <v>239</v>
      </c>
      <c r="E49" s="159" t="s">
        <v>240</v>
      </c>
      <c r="F49" s="160" t="s">
        <v>99</v>
      </c>
      <c r="G49" s="158" t="s">
        <v>117</v>
      </c>
      <c r="H49" s="161" t="s">
        <v>31</v>
      </c>
      <c r="I49" s="159" t="s">
        <v>241</v>
      </c>
      <c r="J49" s="159" t="s">
        <v>242</v>
      </c>
      <c r="K49" s="162">
        <v>0.98</v>
      </c>
      <c r="L49" s="163">
        <v>1</v>
      </c>
      <c r="M49" s="162">
        <v>0.98</v>
      </c>
      <c r="N49" s="164" t="s">
        <v>29</v>
      </c>
      <c r="P49" s="67">
        <v>0.98</v>
      </c>
      <c r="R49" s="87">
        <f>(P48+P49+P50)/3</f>
        <v>0.99333333333333329</v>
      </c>
      <c r="S49" s="78"/>
    </row>
    <row r="50" spans="1:19" ht="43.5" thickBot="1" x14ac:dyDescent="0.25">
      <c r="A50" s="372"/>
      <c r="B50" s="375"/>
      <c r="C50" s="178">
        <v>46</v>
      </c>
      <c r="D50" s="179" t="s">
        <v>243</v>
      </c>
      <c r="E50" s="179" t="s">
        <v>244</v>
      </c>
      <c r="F50" s="180" t="s">
        <v>99</v>
      </c>
      <c r="G50" s="178" t="s">
        <v>245</v>
      </c>
      <c r="H50" s="181" t="s">
        <v>31</v>
      </c>
      <c r="I50" s="179" t="s">
        <v>246</v>
      </c>
      <c r="J50" s="179" t="s">
        <v>247</v>
      </c>
      <c r="K50" s="182">
        <v>0.98</v>
      </c>
      <c r="L50" s="183">
        <v>0.96</v>
      </c>
      <c r="M50" s="182">
        <v>1.0209999999999999</v>
      </c>
      <c r="N50" s="184" t="s">
        <v>29</v>
      </c>
      <c r="P50" s="67">
        <v>1</v>
      </c>
      <c r="S50" s="78"/>
    </row>
    <row r="51" spans="1:19" ht="42.75" x14ac:dyDescent="0.2">
      <c r="A51" s="370" t="s">
        <v>45</v>
      </c>
      <c r="B51" s="373" t="s">
        <v>96</v>
      </c>
      <c r="C51" s="150">
        <v>47</v>
      </c>
      <c r="D51" s="151" t="s">
        <v>248</v>
      </c>
      <c r="E51" s="151" t="s">
        <v>249</v>
      </c>
      <c r="F51" s="152" t="s">
        <v>177</v>
      </c>
      <c r="G51" s="153" t="s">
        <v>100</v>
      </c>
      <c r="H51" s="154" t="s">
        <v>34</v>
      </c>
      <c r="I51" s="151"/>
      <c r="J51" s="151" t="s">
        <v>250</v>
      </c>
      <c r="K51" s="155">
        <v>1</v>
      </c>
      <c r="L51" s="156">
        <v>1</v>
      </c>
      <c r="M51" s="155">
        <v>1</v>
      </c>
      <c r="N51" s="157" t="s">
        <v>29</v>
      </c>
      <c r="S51" s="78"/>
    </row>
    <row r="52" spans="1:19" ht="85.5" x14ac:dyDescent="0.2">
      <c r="A52" s="371"/>
      <c r="B52" s="374"/>
      <c r="C52" s="158">
        <v>48</v>
      </c>
      <c r="D52" s="159" t="s">
        <v>46</v>
      </c>
      <c r="E52" s="159" t="s">
        <v>251</v>
      </c>
      <c r="F52" s="160" t="s">
        <v>99</v>
      </c>
      <c r="G52" s="158" t="s">
        <v>100</v>
      </c>
      <c r="H52" s="161" t="s">
        <v>31</v>
      </c>
      <c r="I52" s="159" t="s">
        <v>252</v>
      </c>
      <c r="J52" s="159" t="s">
        <v>253</v>
      </c>
      <c r="K52" s="162">
        <v>1</v>
      </c>
      <c r="L52" s="163">
        <v>1</v>
      </c>
      <c r="M52" s="162">
        <v>1</v>
      </c>
      <c r="N52" s="164" t="s">
        <v>29</v>
      </c>
      <c r="S52" s="78"/>
    </row>
    <row r="53" spans="1:19" ht="43.5" thickBot="1" x14ac:dyDescent="0.25">
      <c r="A53" s="372"/>
      <c r="B53" s="375"/>
      <c r="C53" s="178">
        <v>49</v>
      </c>
      <c r="D53" s="179" t="s">
        <v>254</v>
      </c>
      <c r="E53" s="179" t="s">
        <v>255</v>
      </c>
      <c r="F53" s="180" t="s">
        <v>177</v>
      </c>
      <c r="G53" s="178" t="s">
        <v>100</v>
      </c>
      <c r="H53" s="181" t="s">
        <v>31</v>
      </c>
      <c r="I53" s="179"/>
      <c r="J53" s="179" t="s">
        <v>250</v>
      </c>
      <c r="K53" s="182">
        <v>1</v>
      </c>
      <c r="L53" s="183">
        <v>1</v>
      </c>
      <c r="M53" s="182">
        <v>1</v>
      </c>
      <c r="N53" s="184" t="s">
        <v>29</v>
      </c>
      <c r="S53" s="78"/>
    </row>
    <row r="54" spans="1:19" ht="85.5" x14ac:dyDescent="0.2">
      <c r="A54" s="370" t="s">
        <v>256</v>
      </c>
      <c r="B54" s="373" t="s">
        <v>257</v>
      </c>
      <c r="C54" s="150">
        <v>50</v>
      </c>
      <c r="D54" s="151" t="s">
        <v>258</v>
      </c>
      <c r="E54" s="151" t="s">
        <v>259</v>
      </c>
      <c r="F54" s="152" t="s">
        <v>99</v>
      </c>
      <c r="G54" s="153" t="s">
        <v>100</v>
      </c>
      <c r="H54" s="154" t="s">
        <v>33</v>
      </c>
      <c r="I54" s="151" t="s">
        <v>260</v>
      </c>
      <c r="J54" s="151" t="s">
        <v>261</v>
      </c>
      <c r="K54" s="155">
        <v>1</v>
      </c>
      <c r="L54" s="156">
        <v>1</v>
      </c>
      <c r="M54" s="155">
        <v>1</v>
      </c>
      <c r="N54" s="157" t="s">
        <v>29</v>
      </c>
      <c r="P54" s="67">
        <v>1</v>
      </c>
      <c r="S54" s="78"/>
    </row>
    <row r="55" spans="1:19" ht="171" x14ac:dyDescent="0.2">
      <c r="A55" s="371"/>
      <c r="B55" s="374"/>
      <c r="C55" s="158">
        <v>51</v>
      </c>
      <c r="D55" s="159" t="s">
        <v>262</v>
      </c>
      <c r="E55" s="159" t="s">
        <v>263</v>
      </c>
      <c r="F55" s="160" t="s">
        <v>99</v>
      </c>
      <c r="G55" s="158" t="s">
        <v>100</v>
      </c>
      <c r="H55" s="161" t="s">
        <v>33</v>
      </c>
      <c r="I55" s="159" t="s">
        <v>368</v>
      </c>
      <c r="J55" s="159" t="s">
        <v>261</v>
      </c>
      <c r="K55" s="162">
        <v>1</v>
      </c>
      <c r="L55" s="163">
        <v>1</v>
      </c>
      <c r="M55" s="162">
        <v>1</v>
      </c>
      <c r="N55" s="164" t="s">
        <v>29</v>
      </c>
      <c r="P55" s="67">
        <v>1</v>
      </c>
      <c r="S55" s="78"/>
    </row>
    <row r="56" spans="1:19" ht="171" x14ac:dyDescent="0.2">
      <c r="A56" s="371"/>
      <c r="B56" s="374"/>
      <c r="C56" s="158">
        <v>52</v>
      </c>
      <c r="D56" s="159" t="s">
        <v>61</v>
      </c>
      <c r="E56" s="159" t="s">
        <v>264</v>
      </c>
      <c r="F56" s="160" t="s">
        <v>99</v>
      </c>
      <c r="G56" s="158" t="s">
        <v>100</v>
      </c>
      <c r="H56" s="161" t="s">
        <v>33</v>
      </c>
      <c r="I56" s="159" t="s">
        <v>369</v>
      </c>
      <c r="J56" s="159" t="s">
        <v>265</v>
      </c>
      <c r="K56" s="162">
        <v>1</v>
      </c>
      <c r="L56" s="163">
        <v>1</v>
      </c>
      <c r="M56" s="162">
        <v>1</v>
      </c>
      <c r="N56" s="164" t="s">
        <v>29</v>
      </c>
      <c r="P56" s="67">
        <v>1</v>
      </c>
      <c r="S56" s="78"/>
    </row>
    <row r="57" spans="1:19" ht="42.75" x14ac:dyDescent="0.2">
      <c r="A57" s="371"/>
      <c r="B57" s="374"/>
      <c r="C57" s="158">
        <v>53</v>
      </c>
      <c r="D57" s="159" t="s">
        <v>266</v>
      </c>
      <c r="E57" s="159" t="s">
        <v>267</v>
      </c>
      <c r="F57" s="160" t="s">
        <v>99</v>
      </c>
      <c r="G57" s="158" t="s">
        <v>100</v>
      </c>
      <c r="H57" s="161" t="s">
        <v>31</v>
      </c>
      <c r="I57" s="159" t="s">
        <v>268</v>
      </c>
      <c r="J57" s="159" t="s">
        <v>269</v>
      </c>
      <c r="K57" s="162">
        <v>1</v>
      </c>
      <c r="L57" s="163">
        <v>1</v>
      </c>
      <c r="M57" s="162">
        <v>1</v>
      </c>
      <c r="N57" s="164" t="s">
        <v>29</v>
      </c>
      <c r="P57" s="67">
        <v>1</v>
      </c>
      <c r="R57" s="87">
        <f>(P54+P55+P56+P57+P58)/5</f>
        <v>1</v>
      </c>
      <c r="S57" s="78"/>
    </row>
    <row r="58" spans="1:19" ht="199.5" x14ac:dyDescent="0.2">
      <c r="A58" s="371"/>
      <c r="B58" s="374"/>
      <c r="C58" s="158">
        <v>54</v>
      </c>
      <c r="D58" s="159" t="s">
        <v>60</v>
      </c>
      <c r="E58" s="159" t="s">
        <v>270</v>
      </c>
      <c r="F58" s="160" t="s">
        <v>99</v>
      </c>
      <c r="G58" s="158" t="s">
        <v>100</v>
      </c>
      <c r="H58" s="161" t="s">
        <v>33</v>
      </c>
      <c r="I58" s="159" t="s">
        <v>370</v>
      </c>
      <c r="J58" s="159" t="s">
        <v>271</v>
      </c>
      <c r="K58" s="162">
        <v>1</v>
      </c>
      <c r="L58" s="163">
        <v>1</v>
      </c>
      <c r="M58" s="162">
        <v>1</v>
      </c>
      <c r="N58" s="164" t="s">
        <v>29</v>
      </c>
      <c r="P58" s="67">
        <v>1</v>
      </c>
      <c r="S58" s="78"/>
    </row>
    <row r="59" spans="1:19" ht="44.25" customHeight="1" thickBot="1" x14ac:dyDescent="0.25">
      <c r="A59" s="371"/>
      <c r="B59" s="378"/>
      <c r="C59" s="165">
        <v>55</v>
      </c>
      <c r="D59" s="166" t="s">
        <v>62</v>
      </c>
      <c r="E59" s="166" t="s">
        <v>272</v>
      </c>
      <c r="F59" s="167" t="s">
        <v>35</v>
      </c>
      <c r="G59" s="165"/>
      <c r="H59" s="168"/>
      <c r="I59" s="166"/>
      <c r="J59" s="166"/>
      <c r="K59" s="169"/>
      <c r="L59" s="170"/>
      <c r="M59" s="169"/>
      <c r="N59" s="171" t="s">
        <v>29</v>
      </c>
      <c r="S59" s="89"/>
    </row>
    <row r="60" spans="1:19" ht="42.75" customHeight="1" thickTop="1" x14ac:dyDescent="0.2">
      <c r="A60" s="371"/>
      <c r="B60" s="384" t="s">
        <v>273</v>
      </c>
      <c r="C60" s="185">
        <v>56</v>
      </c>
      <c r="D60" s="186" t="s">
        <v>52</v>
      </c>
      <c r="E60" s="186" t="s">
        <v>274</v>
      </c>
      <c r="F60" s="187" t="s">
        <v>35</v>
      </c>
      <c r="G60" s="153"/>
      <c r="H60" s="188"/>
      <c r="I60" s="186"/>
      <c r="J60" s="186"/>
      <c r="K60" s="189"/>
      <c r="L60" s="190"/>
      <c r="M60" s="189"/>
      <c r="N60" s="191" t="s">
        <v>29</v>
      </c>
      <c r="S60" s="89"/>
    </row>
    <row r="61" spans="1:19" ht="128.25" x14ac:dyDescent="0.2">
      <c r="A61" s="371"/>
      <c r="B61" s="374"/>
      <c r="C61" s="158">
        <v>57</v>
      </c>
      <c r="D61" s="159" t="s">
        <v>56</v>
      </c>
      <c r="E61" s="159" t="s">
        <v>275</v>
      </c>
      <c r="F61" s="160" t="s">
        <v>99</v>
      </c>
      <c r="G61" s="158" t="s">
        <v>100</v>
      </c>
      <c r="H61" s="161" t="s">
        <v>33</v>
      </c>
      <c r="I61" s="159" t="s">
        <v>371</v>
      </c>
      <c r="J61" s="159"/>
      <c r="K61" s="162">
        <v>0.92</v>
      </c>
      <c r="L61" s="163">
        <v>1</v>
      </c>
      <c r="M61" s="162">
        <v>0.92</v>
      </c>
      <c r="N61" s="164" t="s">
        <v>29</v>
      </c>
      <c r="Q61" s="67">
        <v>0.88200000000000001</v>
      </c>
      <c r="S61" s="78"/>
    </row>
    <row r="62" spans="1:19" ht="57" x14ac:dyDescent="0.2">
      <c r="A62" s="371"/>
      <c r="B62" s="374"/>
      <c r="C62" s="158">
        <v>58</v>
      </c>
      <c r="D62" s="159" t="s">
        <v>57</v>
      </c>
      <c r="E62" s="159" t="s">
        <v>276</v>
      </c>
      <c r="F62" s="160" t="s">
        <v>99</v>
      </c>
      <c r="G62" s="158" t="s">
        <v>100</v>
      </c>
      <c r="H62" s="161" t="s">
        <v>33</v>
      </c>
      <c r="I62" s="159" t="s">
        <v>277</v>
      </c>
      <c r="J62" s="159"/>
      <c r="K62" s="162">
        <v>1.018</v>
      </c>
      <c r="L62" s="163">
        <v>0.6</v>
      </c>
      <c r="M62" s="162">
        <v>1.6970000000000001</v>
      </c>
      <c r="N62" s="164" t="s">
        <v>29</v>
      </c>
      <c r="Q62" s="67">
        <v>1</v>
      </c>
      <c r="S62" s="78"/>
    </row>
    <row r="63" spans="1:19" ht="42.75" customHeight="1" x14ac:dyDescent="0.2">
      <c r="A63" s="371"/>
      <c r="B63" s="374"/>
      <c r="C63" s="158">
        <v>59</v>
      </c>
      <c r="D63" s="159" t="s">
        <v>51</v>
      </c>
      <c r="E63" s="159" t="s">
        <v>278</v>
      </c>
      <c r="F63" s="160" t="s">
        <v>35</v>
      </c>
      <c r="G63" s="158"/>
      <c r="H63" s="161"/>
      <c r="I63" s="159"/>
      <c r="J63" s="159"/>
      <c r="K63" s="162"/>
      <c r="L63" s="163"/>
      <c r="M63" s="162"/>
      <c r="N63" s="164" t="s">
        <v>29</v>
      </c>
      <c r="S63" s="89"/>
    </row>
    <row r="64" spans="1:19" ht="142.5" x14ac:dyDescent="0.2">
      <c r="A64" s="371"/>
      <c r="B64" s="374"/>
      <c r="C64" s="158">
        <v>60</v>
      </c>
      <c r="D64" s="159" t="s">
        <v>54</v>
      </c>
      <c r="E64" s="159" t="s">
        <v>279</v>
      </c>
      <c r="F64" s="160" t="s">
        <v>99</v>
      </c>
      <c r="G64" s="158" t="s">
        <v>100</v>
      </c>
      <c r="H64" s="161" t="s">
        <v>33</v>
      </c>
      <c r="I64" s="159" t="s">
        <v>372</v>
      </c>
      <c r="J64" s="159"/>
      <c r="K64" s="162">
        <v>0.82099999999999995</v>
      </c>
      <c r="L64" s="163">
        <v>1</v>
      </c>
      <c r="M64" s="162">
        <v>0.82099999999999995</v>
      </c>
      <c r="N64" s="164" t="s">
        <v>29</v>
      </c>
      <c r="Q64" s="67">
        <v>0.82099999999999995</v>
      </c>
      <c r="R64" s="87">
        <f>(Q61+Q62+Q64+Q65+Q67+Q68)/6</f>
        <v>0.95050000000000001</v>
      </c>
      <c r="S64" s="78"/>
    </row>
    <row r="65" spans="1:23" ht="106.5" customHeight="1" x14ac:dyDescent="0.2">
      <c r="A65" s="371"/>
      <c r="B65" s="374"/>
      <c r="C65" s="158">
        <v>61</v>
      </c>
      <c r="D65" s="159" t="s">
        <v>55</v>
      </c>
      <c r="E65" s="159" t="s">
        <v>280</v>
      </c>
      <c r="F65" s="160" t="s">
        <v>99</v>
      </c>
      <c r="G65" s="158" t="s">
        <v>100</v>
      </c>
      <c r="H65" s="161" t="s">
        <v>33</v>
      </c>
      <c r="I65" s="159" t="s">
        <v>373</v>
      </c>
      <c r="J65" s="159"/>
      <c r="K65" s="162">
        <v>0.70099999999999996</v>
      </c>
      <c r="L65" s="163">
        <v>0.6</v>
      </c>
      <c r="M65" s="162">
        <v>1.169</v>
      </c>
      <c r="N65" s="164" t="s">
        <v>29</v>
      </c>
      <c r="Q65" s="67">
        <v>1</v>
      </c>
      <c r="S65" s="78"/>
    </row>
    <row r="66" spans="1:23" ht="42" customHeight="1" x14ac:dyDescent="0.2">
      <c r="A66" s="371"/>
      <c r="B66" s="374"/>
      <c r="C66" s="158">
        <v>62</v>
      </c>
      <c r="D66" s="159" t="s">
        <v>53</v>
      </c>
      <c r="E66" s="159" t="s">
        <v>281</v>
      </c>
      <c r="F66" s="160" t="s">
        <v>35</v>
      </c>
      <c r="G66" s="158"/>
      <c r="H66" s="161"/>
      <c r="I66" s="159"/>
      <c r="J66" s="159"/>
      <c r="K66" s="162"/>
      <c r="L66" s="163"/>
      <c r="M66" s="162"/>
      <c r="N66" s="164" t="s">
        <v>29</v>
      </c>
      <c r="S66" s="89"/>
      <c r="T66" s="67">
        <f>(Q61+Q62+Q64+Q65+Q67+Q68)/6</f>
        <v>0.95050000000000001</v>
      </c>
    </row>
    <row r="67" spans="1:23" ht="57" x14ac:dyDescent="0.2">
      <c r="A67" s="371"/>
      <c r="B67" s="374"/>
      <c r="C67" s="158">
        <v>63</v>
      </c>
      <c r="D67" s="159" t="s">
        <v>58</v>
      </c>
      <c r="E67" s="159" t="s">
        <v>282</v>
      </c>
      <c r="F67" s="160" t="s">
        <v>99</v>
      </c>
      <c r="G67" s="158" t="s">
        <v>100</v>
      </c>
      <c r="H67" s="161" t="s">
        <v>33</v>
      </c>
      <c r="I67" s="159" t="s">
        <v>374</v>
      </c>
      <c r="J67" s="159"/>
      <c r="K67" s="162">
        <v>1</v>
      </c>
      <c r="L67" s="163">
        <v>1</v>
      </c>
      <c r="M67" s="162">
        <v>1</v>
      </c>
      <c r="N67" s="164" t="s">
        <v>29</v>
      </c>
      <c r="Q67" s="67">
        <v>1</v>
      </c>
      <c r="S67" s="78"/>
    </row>
    <row r="68" spans="1:23" ht="57.75" thickBot="1" x14ac:dyDescent="0.25">
      <c r="A68" s="371"/>
      <c r="B68" s="378"/>
      <c r="C68" s="165">
        <v>64</v>
      </c>
      <c r="D68" s="166" t="s">
        <v>59</v>
      </c>
      <c r="E68" s="166" t="s">
        <v>283</v>
      </c>
      <c r="F68" s="167" t="s">
        <v>99</v>
      </c>
      <c r="G68" s="165" t="s">
        <v>100</v>
      </c>
      <c r="H68" s="168" t="s">
        <v>33</v>
      </c>
      <c r="I68" s="166" t="s">
        <v>284</v>
      </c>
      <c r="J68" s="166"/>
      <c r="K68" s="169">
        <v>1</v>
      </c>
      <c r="L68" s="170">
        <v>0.6</v>
      </c>
      <c r="M68" s="169">
        <v>1.667</v>
      </c>
      <c r="N68" s="171" t="s">
        <v>29</v>
      </c>
      <c r="Q68" s="67">
        <v>1</v>
      </c>
      <c r="S68" s="78"/>
    </row>
    <row r="69" spans="1:23" ht="42.75" customHeight="1" thickTop="1" x14ac:dyDescent="0.2">
      <c r="A69" s="371"/>
      <c r="B69" s="377" t="s">
        <v>285</v>
      </c>
      <c r="C69" s="153">
        <v>65</v>
      </c>
      <c r="D69" s="172" t="s">
        <v>286</v>
      </c>
      <c r="E69" s="172" t="s">
        <v>287</v>
      </c>
      <c r="F69" s="173" t="s">
        <v>99</v>
      </c>
      <c r="G69" s="153" t="s">
        <v>100</v>
      </c>
      <c r="H69" s="174" t="s">
        <v>31</v>
      </c>
      <c r="I69" s="172" t="s">
        <v>375</v>
      </c>
      <c r="J69" s="172" t="s">
        <v>288</v>
      </c>
      <c r="K69" s="175">
        <v>1</v>
      </c>
      <c r="L69" s="176">
        <v>1</v>
      </c>
      <c r="M69" s="175">
        <v>1</v>
      </c>
      <c r="N69" s="177" t="s">
        <v>29</v>
      </c>
      <c r="S69" s="78"/>
    </row>
    <row r="70" spans="1:23" ht="42.75" x14ac:dyDescent="0.2">
      <c r="A70" s="371"/>
      <c r="B70" s="374"/>
      <c r="C70" s="158">
        <v>66</v>
      </c>
      <c r="D70" s="159" t="s">
        <v>289</v>
      </c>
      <c r="E70" s="159" t="s">
        <v>290</v>
      </c>
      <c r="F70" s="160" t="s">
        <v>99</v>
      </c>
      <c r="G70" s="158" t="s">
        <v>100</v>
      </c>
      <c r="H70" s="161" t="s">
        <v>31</v>
      </c>
      <c r="I70" s="159" t="s">
        <v>376</v>
      </c>
      <c r="J70" s="159" t="s">
        <v>288</v>
      </c>
      <c r="K70" s="162">
        <v>1</v>
      </c>
      <c r="L70" s="163">
        <v>1</v>
      </c>
      <c r="M70" s="162">
        <v>1</v>
      </c>
      <c r="N70" s="164" t="s">
        <v>29</v>
      </c>
      <c r="S70" s="78"/>
    </row>
    <row r="71" spans="1:23" ht="42.75" x14ac:dyDescent="0.2">
      <c r="A71" s="371"/>
      <c r="B71" s="374"/>
      <c r="C71" s="158">
        <v>67</v>
      </c>
      <c r="D71" s="159" t="s">
        <v>291</v>
      </c>
      <c r="E71" s="159" t="s">
        <v>292</v>
      </c>
      <c r="F71" s="160" t="s">
        <v>99</v>
      </c>
      <c r="G71" s="158" t="s">
        <v>100</v>
      </c>
      <c r="H71" s="161" t="s">
        <v>31</v>
      </c>
      <c r="I71" s="159" t="s">
        <v>377</v>
      </c>
      <c r="J71" s="159" t="s">
        <v>288</v>
      </c>
      <c r="K71" s="162">
        <v>1</v>
      </c>
      <c r="L71" s="163">
        <v>1</v>
      </c>
      <c r="M71" s="162">
        <v>1</v>
      </c>
      <c r="N71" s="164" t="s">
        <v>29</v>
      </c>
      <c r="S71" s="78"/>
    </row>
    <row r="72" spans="1:23" ht="43.5" thickBot="1" x14ac:dyDescent="0.25">
      <c r="A72" s="372"/>
      <c r="B72" s="375"/>
      <c r="C72" s="178">
        <v>68</v>
      </c>
      <c r="D72" s="179" t="s">
        <v>293</v>
      </c>
      <c r="E72" s="179" t="s">
        <v>294</v>
      </c>
      <c r="F72" s="180" t="s">
        <v>99</v>
      </c>
      <c r="G72" s="178" t="s">
        <v>100</v>
      </c>
      <c r="H72" s="181" t="s">
        <v>31</v>
      </c>
      <c r="I72" s="179" t="s">
        <v>295</v>
      </c>
      <c r="J72" s="179" t="s">
        <v>288</v>
      </c>
      <c r="K72" s="182">
        <v>0</v>
      </c>
      <c r="L72" s="183">
        <v>0</v>
      </c>
      <c r="M72" s="182">
        <v>0</v>
      </c>
      <c r="N72" s="184" t="s">
        <v>29</v>
      </c>
      <c r="S72" s="78"/>
    </row>
    <row r="73" spans="1:23" ht="42.75" x14ac:dyDescent="0.2">
      <c r="A73" s="370" t="s">
        <v>41</v>
      </c>
      <c r="B73" s="373" t="s">
        <v>96</v>
      </c>
      <c r="C73" s="150">
        <v>69</v>
      </c>
      <c r="D73" s="151" t="s">
        <v>296</v>
      </c>
      <c r="E73" s="151" t="s">
        <v>297</v>
      </c>
      <c r="F73" s="152" t="s">
        <v>99</v>
      </c>
      <c r="G73" s="153" t="s">
        <v>100</v>
      </c>
      <c r="H73" s="154" t="s">
        <v>33</v>
      </c>
      <c r="I73" s="151" t="s">
        <v>378</v>
      </c>
      <c r="J73" s="151" t="s">
        <v>298</v>
      </c>
      <c r="K73" s="155">
        <v>0.92</v>
      </c>
      <c r="L73" s="156">
        <v>0.9</v>
      </c>
      <c r="M73" s="155">
        <v>1.0229999999999999</v>
      </c>
      <c r="N73" s="157" t="s">
        <v>29</v>
      </c>
      <c r="O73" s="66" t="s">
        <v>299</v>
      </c>
      <c r="P73" s="67">
        <v>1</v>
      </c>
      <c r="S73" s="78"/>
      <c r="T73" s="67">
        <v>1</v>
      </c>
    </row>
    <row r="74" spans="1:23" ht="57" x14ac:dyDescent="0.2">
      <c r="A74" s="371"/>
      <c r="B74" s="374"/>
      <c r="C74" s="158">
        <v>70</v>
      </c>
      <c r="D74" s="159" t="s">
        <v>300</v>
      </c>
      <c r="E74" s="159" t="s">
        <v>301</v>
      </c>
      <c r="F74" s="160" t="s">
        <v>99</v>
      </c>
      <c r="G74" s="158" t="s">
        <v>100</v>
      </c>
      <c r="H74" s="161" t="s">
        <v>33</v>
      </c>
      <c r="I74" s="159" t="s">
        <v>302</v>
      </c>
      <c r="J74" s="159" t="s">
        <v>298</v>
      </c>
      <c r="K74" s="162">
        <v>0.90600000000000003</v>
      </c>
      <c r="L74" s="163">
        <v>1</v>
      </c>
      <c r="M74" s="162">
        <v>1.018</v>
      </c>
      <c r="N74" s="164" t="s">
        <v>29</v>
      </c>
      <c r="O74" s="66" t="s">
        <v>303</v>
      </c>
      <c r="P74" s="67">
        <v>1</v>
      </c>
      <c r="S74" s="78"/>
      <c r="T74" s="67">
        <v>1</v>
      </c>
      <c r="W74" s="67">
        <f>(T73+T74+T75+T77)/4</f>
        <v>0.85424999999999995</v>
      </c>
    </row>
    <row r="75" spans="1:23" ht="45" customHeight="1" x14ac:dyDescent="0.2">
      <c r="A75" s="371"/>
      <c r="B75" s="374"/>
      <c r="C75" s="158">
        <v>71</v>
      </c>
      <c r="D75" s="159" t="s">
        <v>304</v>
      </c>
      <c r="E75" s="159" t="s">
        <v>305</v>
      </c>
      <c r="F75" s="160" t="s">
        <v>99</v>
      </c>
      <c r="G75" s="158" t="s">
        <v>100</v>
      </c>
      <c r="H75" s="161" t="s">
        <v>31</v>
      </c>
      <c r="I75" s="159" t="s">
        <v>386</v>
      </c>
      <c r="J75" s="159" t="s">
        <v>298</v>
      </c>
      <c r="K75" s="162">
        <v>0.69499999999999995</v>
      </c>
      <c r="L75" s="163">
        <v>0.7</v>
      </c>
      <c r="M75" s="162">
        <v>0.99199999999999999</v>
      </c>
      <c r="N75" s="164" t="s">
        <v>29</v>
      </c>
      <c r="O75" s="66" t="s">
        <v>306</v>
      </c>
      <c r="P75" s="67">
        <v>0.99199999999999999</v>
      </c>
      <c r="S75" s="78"/>
      <c r="T75" s="67">
        <v>1</v>
      </c>
    </row>
    <row r="76" spans="1:23" ht="56.25" customHeight="1" x14ac:dyDescent="0.2">
      <c r="A76" s="371"/>
      <c r="B76" s="374"/>
      <c r="C76" s="158">
        <v>72</v>
      </c>
      <c r="D76" s="159" t="s">
        <v>307</v>
      </c>
      <c r="E76" s="159" t="s">
        <v>308</v>
      </c>
      <c r="F76" s="160" t="s">
        <v>99</v>
      </c>
      <c r="G76" s="158" t="s">
        <v>100</v>
      </c>
      <c r="H76" s="161" t="s">
        <v>33</v>
      </c>
      <c r="I76" s="159" t="s">
        <v>379</v>
      </c>
      <c r="J76" s="159" t="s">
        <v>298</v>
      </c>
      <c r="K76" s="162">
        <v>1</v>
      </c>
      <c r="L76" s="163">
        <v>1</v>
      </c>
      <c r="M76" s="162">
        <v>1</v>
      </c>
      <c r="N76" s="164" t="s">
        <v>29</v>
      </c>
      <c r="P76" s="67">
        <v>1</v>
      </c>
      <c r="S76" s="78"/>
    </row>
    <row r="77" spans="1:23" ht="128.25" x14ac:dyDescent="0.2">
      <c r="A77" s="371"/>
      <c r="B77" s="374"/>
      <c r="C77" s="158">
        <v>73</v>
      </c>
      <c r="D77" s="159" t="s">
        <v>309</v>
      </c>
      <c r="E77" s="159" t="s">
        <v>310</v>
      </c>
      <c r="F77" s="160" t="s">
        <v>99</v>
      </c>
      <c r="G77" s="158" t="s">
        <v>100</v>
      </c>
      <c r="H77" s="161" t="s">
        <v>33</v>
      </c>
      <c r="I77" s="159" t="s">
        <v>311</v>
      </c>
      <c r="J77" s="159" t="s">
        <v>298</v>
      </c>
      <c r="K77" s="162">
        <v>0.63600000000000001</v>
      </c>
      <c r="L77" s="163">
        <v>1</v>
      </c>
      <c r="M77" s="162">
        <v>0.63600000000000001</v>
      </c>
      <c r="N77" s="164" t="s">
        <v>29</v>
      </c>
      <c r="O77" s="66" t="s">
        <v>312</v>
      </c>
      <c r="P77" s="67">
        <v>0.63600000000000001</v>
      </c>
      <c r="R77" s="87">
        <f>(P73+P74+P76+P77+P75)/5</f>
        <v>0.92559999999999998</v>
      </c>
      <c r="S77" s="78"/>
      <c r="T77" s="67">
        <v>0.41699999999999998</v>
      </c>
    </row>
    <row r="78" spans="1:23" ht="92.25" customHeight="1" thickBot="1" x14ac:dyDescent="0.25">
      <c r="A78" s="372"/>
      <c r="B78" s="375"/>
      <c r="C78" s="178">
        <v>74</v>
      </c>
      <c r="D78" s="179" t="s">
        <v>313</v>
      </c>
      <c r="E78" s="179" t="s">
        <v>314</v>
      </c>
      <c r="F78" s="180" t="s">
        <v>35</v>
      </c>
      <c r="G78" s="178" t="s">
        <v>245</v>
      </c>
      <c r="H78" s="181" t="s">
        <v>32</v>
      </c>
      <c r="I78" s="179"/>
      <c r="J78" s="179" t="s">
        <v>315</v>
      </c>
      <c r="K78" s="182"/>
      <c r="L78" s="183"/>
      <c r="M78" s="182"/>
      <c r="N78" s="184" t="s">
        <v>29</v>
      </c>
      <c r="O78" s="66" t="s">
        <v>316</v>
      </c>
      <c r="S78" s="89"/>
    </row>
    <row r="79" spans="1:23" ht="99.75" x14ac:dyDescent="0.2">
      <c r="A79" s="376" t="s">
        <v>317</v>
      </c>
      <c r="B79" s="377" t="s">
        <v>318</v>
      </c>
      <c r="C79" s="153">
        <v>75</v>
      </c>
      <c r="D79" s="172" t="s">
        <v>319</v>
      </c>
      <c r="E79" s="172" t="s">
        <v>320</v>
      </c>
      <c r="F79" s="173" t="s">
        <v>99</v>
      </c>
      <c r="G79" s="153" t="s">
        <v>100</v>
      </c>
      <c r="H79" s="174" t="s">
        <v>31</v>
      </c>
      <c r="I79" s="172" t="s">
        <v>380</v>
      </c>
      <c r="J79" s="172" t="s">
        <v>321</v>
      </c>
      <c r="K79" s="175">
        <v>1</v>
      </c>
      <c r="L79" s="176">
        <v>1</v>
      </c>
      <c r="M79" s="175">
        <v>1</v>
      </c>
      <c r="N79" s="177" t="s">
        <v>29</v>
      </c>
      <c r="S79" s="78"/>
    </row>
    <row r="80" spans="1:23" ht="33" customHeight="1" x14ac:dyDescent="0.2">
      <c r="A80" s="376"/>
      <c r="B80" s="374"/>
      <c r="C80" s="158">
        <v>76</v>
      </c>
      <c r="D80" s="159" t="s">
        <v>322</v>
      </c>
      <c r="E80" s="159" t="s">
        <v>323</v>
      </c>
      <c r="F80" s="160" t="s">
        <v>99</v>
      </c>
      <c r="G80" s="158" t="s">
        <v>100</v>
      </c>
      <c r="H80" s="161" t="s">
        <v>31</v>
      </c>
      <c r="I80" s="159" t="s">
        <v>324</v>
      </c>
      <c r="J80" s="159" t="s">
        <v>321</v>
      </c>
      <c r="K80" s="162">
        <v>1</v>
      </c>
      <c r="L80" s="163">
        <v>1</v>
      </c>
      <c r="M80" s="162">
        <v>1</v>
      </c>
      <c r="N80" s="164" t="s">
        <v>29</v>
      </c>
      <c r="S80" s="78"/>
    </row>
    <row r="81" spans="1:19" ht="72" thickBot="1" x14ac:dyDescent="0.25">
      <c r="A81" s="376"/>
      <c r="B81" s="378"/>
      <c r="C81" s="165">
        <v>77</v>
      </c>
      <c r="D81" s="166" t="s">
        <v>325</v>
      </c>
      <c r="E81" s="166" t="s">
        <v>326</v>
      </c>
      <c r="F81" s="167" t="s">
        <v>99</v>
      </c>
      <c r="G81" s="165" t="s">
        <v>100</v>
      </c>
      <c r="H81" s="168" t="s">
        <v>31</v>
      </c>
      <c r="I81" s="166" t="s">
        <v>381</v>
      </c>
      <c r="J81" s="166" t="s">
        <v>321</v>
      </c>
      <c r="K81" s="169">
        <v>1</v>
      </c>
      <c r="L81" s="170">
        <v>0.98</v>
      </c>
      <c r="M81" s="169">
        <v>1.02</v>
      </c>
      <c r="N81" s="171" t="s">
        <v>29</v>
      </c>
      <c r="S81" s="78"/>
    </row>
    <row r="82" spans="1:19" ht="72" thickTop="1" x14ac:dyDescent="0.2">
      <c r="A82" s="376"/>
      <c r="B82" s="379" t="s">
        <v>327</v>
      </c>
      <c r="C82" s="153">
        <v>78</v>
      </c>
      <c r="D82" s="172" t="s">
        <v>40</v>
      </c>
      <c r="E82" s="192" t="s">
        <v>328</v>
      </c>
      <c r="F82" s="193" t="s">
        <v>99</v>
      </c>
      <c r="G82" s="153" t="s">
        <v>100</v>
      </c>
      <c r="H82" s="174" t="s">
        <v>31</v>
      </c>
      <c r="I82" s="172" t="s">
        <v>329</v>
      </c>
      <c r="J82" s="192" t="s">
        <v>330</v>
      </c>
      <c r="K82" s="189">
        <v>1</v>
      </c>
      <c r="L82" s="194">
        <v>1</v>
      </c>
      <c r="M82" s="189">
        <v>1</v>
      </c>
      <c r="N82" s="177" t="s">
        <v>29</v>
      </c>
      <c r="S82" s="78"/>
    </row>
    <row r="83" spans="1:19" ht="71.25" x14ac:dyDescent="0.2">
      <c r="A83" s="376"/>
      <c r="B83" s="379"/>
      <c r="C83" s="153">
        <v>79</v>
      </c>
      <c r="D83" s="195" t="s">
        <v>331</v>
      </c>
      <c r="E83" s="196" t="s">
        <v>332</v>
      </c>
      <c r="F83" s="160" t="s">
        <v>99</v>
      </c>
      <c r="G83" s="158" t="s">
        <v>100</v>
      </c>
      <c r="H83" s="174" t="s">
        <v>31</v>
      </c>
      <c r="I83" s="159" t="s">
        <v>333</v>
      </c>
      <c r="J83" s="192" t="s">
        <v>330</v>
      </c>
      <c r="K83" s="162">
        <v>1</v>
      </c>
      <c r="L83" s="197">
        <v>1</v>
      </c>
      <c r="M83" s="162">
        <v>1</v>
      </c>
      <c r="N83" s="177" t="s">
        <v>29</v>
      </c>
      <c r="S83" s="78"/>
    </row>
    <row r="84" spans="1:19" ht="129" thickBot="1" x14ac:dyDescent="0.25">
      <c r="A84" s="376"/>
      <c r="B84" s="379"/>
      <c r="C84" s="198">
        <v>80</v>
      </c>
      <c r="D84" s="199" t="s">
        <v>334</v>
      </c>
      <c r="E84" s="200" t="s">
        <v>335</v>
      </c>
      <c r="F84" s="193" t="s">
        <v>99</v>
      </c>
      <c r="G84" s="178" t="s">
        <v>100</v>
      </c>
      <c r="H84" s="201" t="s">
        <v>33</v>
      </c>
      <c r="I84" s="199" t="s">
        <v>336</v>
      </c>
      <c r="J84" s="196" t="s">
        <v>337</v>
      </c>
      <c r="K84" s="182">
        <v>1</v>
      </c>
      <c r="L84" s="202">
        <v>1</v>
      </c>
      <c r="M84" s="182">
        <v>1</v>
      </c>
      <c r="N84" s="203" t="s">
        <v>29</v>
      </c>
      <c r="S84" s="78"/>
    </row>
    <row r="85" spans="1:19" ht="71.25" x14ac:dyDescent="0.2">
      <c r="A85" s="380" t="s">
        <v>338</v>
      </c>
      <c r="B85" s="382" t="s">
        <v>96</v>
      </c>
      <c r="C85" s="204">
        <v>81</v>
      </c>
      <c r="D85" s="205" t="s">
        <v>339</v>
      </c>
      <c r="E85" s="205" t="s">
        <v>340</v>
      </c>
      <c r="F85" s="206" t="s">
        <v>99</v>
      </c>
      <c r="G85" s="207" t="s">
        <v>245</v>
      </c>
      <c r="H85" s="208" t="s">
        <v>34</v>
      </c>
      <c r="I85" s="205" t="s">
        <v>341</v>
      </c>
      <c r="J85" s="205" t="s">
        <v>342</v>
      </c>
      <c r="K85" s="209">
        <v>0</v>
      </c>
      <c r="L85" s="210">
        <v>1</v>
      </c>
      <c r="M85" s="209">
        <v>0</v>
      </c>
      <c r="N85" s="211" t="s">
        <v>29</v>
      </c>
      <c r="S85" s="78"/>
    </row>
    <row r="86" spans="1:19" ht="100.5" thickBot="1" x14ac:dyDescent="0.25">
      <c r="A86" s="381"/>
      <c r="B86" s="383"/>
      <c r="C86" s="212">
        <v>82</v>
      </c>
      <c r="D86" s="213" t="s">
        <v>343</v>
      </c>
      <c r="E86" s="213" t="s">
        <v>344</v>
      </c>
      <c r="F86" s="214" t="s">
        <v>99</v>
      </c>
      <c r="G86" s="215" t="s">
        <v>100</v>
      </c>
      <c r="H86" s="216" t="s">
        <v>33</v>
      </c>
      <c r="I86" s="213" t="s">
        <v>382</v>
      </c>
      <c r="J86" s="213" t="s">
        <v>345</v>
      </c>
      <c r="K86" s="217">
        <v>1</v>
      </c>
      <c r="L86" s="218">
        <v>1</v>
      </c>
      <c r="M86" s="217">
        <v>1.167</v>
      </c>
      <c r="N86" s="219" t="s">
        <v>29</v>
      </c>
      <c r="S86" s="78"/>
    </row>
    <row r="87" spans="1:19" ht="42.75" x14ac:dyDescent="0.2">
      <c r="A87" s="366" t="s">
        <v>346</v>
      </c>
      <c r="B87" s="368" t="s">
        <v>96</v>
      </c>
      <c r="C87" s="204">
        <v>83</v>
      </c>
      <c r="D87" s="205" t="s">
        <v>347</v>
      </c>
      <c r="E87" s="205" t="s">
        <v>348</v>
      </c>
      <c r="F87" s="206" t="s">
        <v>99</v>
      </c>
      <c r="G87" s="207" t="s">
        <v>100</v>
      </c>
      <c r="H87" s="208" t="s">
        <v>34</v>
      </c>
      <c r="I87" s="205"/>
      <c r="J87" s="205"/>
      <c r="K87" s="209"/>
      <c r="L87" s="210"/>
      <c r="M87" s="209"/>
      <c r="N87" s="211" t="s">
        <v>29</v>
      </c>
      <c r="S87" s="220"/>
    </row>
    <row r="88" spans="1:19" ht="102" customHeight="1" thickBot="1" x14ac:dyDescent="0.25">
      <c r="A88" s="367"/>
      <c r="B88" s="369"/>
      <c r="C88" s="221">
        <v>84</v>
      </c>
      <c r="D88" s="222" t="s">
        <v>349</v>
      </c>
      <c r="E88" s="223" t="s">
        <v>350</v>
      </c>
      <c r="F88" s="224" t="s">
        <v>99</v>
      </c>
      <c r="G88" s="225" t="s">
        <v>100</v>
      </c>
      <c r="H88" s="226" t="s">
        <v>34</v>
      </c>
      <c r="I88" s="223" t="s">
        <v>385</v>
      </c>
      <c r="J88" s="227" t="s">
        <v>181</v>
      </c>
      <c r="K88" s="228">
        <v>0.9</v>
      </c>
      <c r="L88" s="229">
        <v>1</v>
      </c>
      <c r="M88" s="228">
        <v>0.9</v>
      </c>
      <c r="N88" s="230" t="s">
        <v>29</v>
      </c>
      <c r="S88" s="78"/>
    </row>
    <row r="89" spans="1:19" ht="15" thickTop="1" x14ac:dyDescent="0.2"/>
  </sheetData>
  <sheetProtection password="947C" sheet="1" objects="1" scenarios="1"/>
  <mergeCells count="51">
    <mergeCell ref="A1:N1"/>
    <mergeCell ref="A2:A4"/>
    <mergeCell ref="B2:B4"/>
    <mergeCell ref="C2:C4"/>
    <mergeCell ref="D2:D4"/>
    <mergeCell ref="E2:E4"/>
    <mergeCell ref="F2:F4"/>
    <mergeCell ref="G2:G4"/>
    <mergeCell ref="H2:H4"/>
    <mergeCell ref="I2:I4"/>
    <mergeCell ref="J2:J4"/>
    <mergeCell ref="K2:K4"/>
    <mergeCell ref="L2:L4"/>
    <mergeCell ref="M2:M4"/>
    <mergeCell ref="N2:N4"/>
    <mergeCell ref="A10:A13"/>
    <mergeCell ref="B10:B13"/>
    <mergeCell ref="A14:A15"/>
    <mergeCell ref="B14:B15"/>
    <mergeCell ref="A5:A9"/>
    <mergeCell ref="B5:B9"/>
    <mergeCell ref="A16:A18"/>
    <mergeCell ref="B16:B18"/>
    <mergeCell ref="A48:A50"/>
    <mergeCell ref="B48:B50"/>
    <mergeCell ref="A19:A32"/>
    <mergeCell ref="B19:B21"/>
    <mergeCell ref="B22:B26"/>
    <mergeCell ref="B27:B32"/>
    <mergeCell ref="A33:A37"/>
    <mergeCell ref="B33:B37"/>
    <mergeCell ref="A38:A42"/>
    <mergeCell ref="B38:B40"/>
    <mergeCell ref="B41:B42"/>
    <mergeCell ref="A43:A47"/>
    <mergeCell ref="B43:B47"/>
    <mergeCell ref="A51:A53"/>
    <mergeCell ref="B51:B53"/>
    <mergeCell ref="A54:A72"/>
    <mergeCell ref="B54:B59"/>
    <mergeCell ref="B60:B68"/>
    <mergeCell ref="B69:B72"/>
    <mergeCell ref="A87:A88"/>
    <mergeCell ref="B87:B88"/>
    <mergeCell ref="A73:A78"/>
    <mergeCell ref="B73:B78"/>
    <mergeCell ref="A79:A84"/>
    <mergeCell ref="B79:B81"/>
    <mergeCell ref="B82:B84"/>
    <mergeCell ref="A85:A86"/>
    <mergeCell ref="B85:B86"/>
  </mergeCells>
  <conditionalFormatting sqref="M5:M88 K5:K88">
    <cfRule type="cellIs" dxfId="270" priority="1" operator="between">
      <formula>1</formula>
      <formula>10</formula>
    </cfRule>
    <cfRule type="cellIs" dxfId="269" priority="2" operator="between">
      <formula>0.851</formula>
      <formula>0.999</formula>
    </cfRule>
    <cfRule type="cellIs" dxfId="268" priority="3" operator="between">
      <formula>0.751</formula>
      <formula>0.85</formula>
    </cfRule>
    <cfRule type="cellIs" dxfId="267" priority="4" operator="between">
      <formula>0</formula>
      <formula>0.75</formula>
    </cfRule>
  </conditionalFormatting>
  <dataValidations count="4">
    <dataValidation type="list" allowBlank="1" showInputMessage="1" showErrorMessage="1" sqref="F5:F88">
      <formula1>"SI,NO,INCOMPLETO"</formula1>
    </dataValidation>
    <dataValidation type="list" allowBlank="1" showInputMessage="1" showErrorMessage="1" sqref="H5:H88">
      <formula1>"Mensual,Bimestral,Trimestral,Semestral,Anual"</formula1>
    </dataValidation>
    <dataValidation type="list" allowBlank="1" showInputMessage="1" showErrorMessage="1" sqref="N5:N88">
      <formula1>$AE$2:$AE$8</formula1>
    </dataValidation>
    <dataValidation type="list" allowBlank="1" showInputMessage="1" showErrorMessage="1" sqref="G5:G88">
      <formula1>"Eficacia,Eficiencia,Efectividad"</formula1>
    </dataValidation>
  </dataValidations>
  <pageMargins left="0.7" right="0.7" top="0.75" bottom="0.75" header="0.3" footer="0.3"/>
  <pageSetup paperSize="9" scale="41" orientation="portrait" r:id="rId1"/>
  <rowBreaks count="1" manualBreakCount="1">
    <brk id="37"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3:S122"/>
  <sheetViews>
    <sheetView showGridLines="0" topLeftCell="A37" zoomScale="55" zoomScaleNormal="55" workbookViewId="0">
      <selection activeCell="D63" sqref="D63"/>
    </sheetView>
  </sheetViews>
  <sheetFormatPr baseColWidth="10" defaultRowHeight="15" x14ac:dyDescent="0.25"/>
  <cols>
    <col min="1" max="1" width="4.42578125" style="262" customWidth="1"/>
    <col min="2" max="2" width="4.28515625" style="262" bestFit="1" customWidth="1"/>
    <col min="3" max="3" width="57.28515625" style="261" customWidth="1"/>
    <col min="4" max="4" width="19.42578125" style="271" customWidth="1"/>
    <col min="5" max="5" width="11.42578125" style="262" customWidth="1"/>
    <col min="6" max="6" width="11.42578125" style="262"/>
    <col min="7" max="8" width="11.42578125" style="262" customWidth="1"/>
    <col min="9" max="16384" width="11.42578125" style="262"/>
  </cols>
  <sheetData>
    <row r="3" spans="2:19" x14ac:dyDescent="0.25">
      <c r="C3" s="274" t="s">
        <v>421</v>
      </c>
      <c r="D3" s="275" t="s">
        <v>409</v>
      </c>
      <c r="H3" s="263"/>
      <c r="I3" s="263"/>
      <c r="J3" s="263"/>
      <c r="K3" s="263"/>
      <c r="L3" s="263"/>
      <c r="M3" s="263"/>
      <c r="N3" s="263"/>
      <c r="O3" s="263"/>
      <c r="P3" s="263"/>
      <c r="Q3" s="263"/>
      <c r="R3" s="263"/>
      <c r="S3" s="263"/>
    </row>
    <row r="4" spans="2:19" ht="45" x14ac:dyDescent="0.25">
      <c r="B4" s="262">
        <v>1</v>
      </c>
      <c r="C4" s="261" t="s">
        <v>103</v>
      </c>
      <c r="D4" s="264">
        <v>1</v>
      </c>
      <c r="E4" s="264"/>
      <c r="F4" s="265"/>
      <c r="H4" s="263"/>
      <c r="I4" s="263"/>
      <c r="J4" s="263"/>
      <c r="K4" s="263"/>
      <c r="L4" s="263"/>
      <c r="M4" s="263"/>
      <c r="N4" s="265"/>
      <c r="O4" s="263"/>
      <c r="P4" s="263"/>
      <c r="Q4" s="263"/>
      <c r="R4" s="263"/>
      <c r="S4" s="263"/>
    </row>
    <row r="5" spans="2:19" x14ac:dyDescent="0.25">
      <c r="B5" s="262">
        <v>2</v>
      </c>
      <c r="C5" s="261" t="s">
        <v>29</v>
      </c>
      <c r="D5" s="264">
        <v>0.97377347271064285</v>
      </c>
      <c r="F5" s="266"/>
      <c r="H5" s="263"/>
      <c r="I5" s="263"/>
      <c r="J5" s="263"/>
      <c r="K5" s="263"/>
      <c r="L5" s="263"/>
      <c r="M5" s="263"/>
      <c r="N5" s="266"/>
      <c r="O5" s="263"/>
      <c r="P5" s="263"/>
      <c r="Q5" s="263"/>
      <c r="R5" s="263"/>
      <c r="S5" s="263"/>
    </row>
    <row r="6" spans="2:19" ht="45" x14ac:dyDescent="0.25">
      <c r="B6" s="262">
        <v>3</v>
      </c>
      <c r="C6" s="261" t="s">
        <v>108</v>
      </c>
      <c r="D6" s="264">
        <v>0.97472727272727266</v>
      </c>
      <c r="F6" s="267"/>
      <c r="H6" s="263"/>
      <c r="I6" s="263"/>
      <c r="J6" s="263"/>
      <c r="K6" s="263"/>
      <c r="L6" s="263"/>
      <c r="M6" s="263"/>
      <c r="N6" s="267"/>
      <c r="O6" s="263"/>
      <c r="P6" s="263"/>
      <c r="Q6" s="263"/>
      <c r="R6" s="263"/>
      <c r="S6" s="263"/>
    </row>
    <row r="7" spans="2:19" ht="30" x14ac:dyDescent="0.25">
      <c r="B7" s="262">
        <v>4</v>
      </c>
      <c r="C7" s="261" t="s">
        <v>27</v>
      </c>
      <c r="D7" s="264">
        <v>0.86792428764715845</v>
      </c>
      <c r="F7" s="267"/>
      <c r="H7" s="263"/>
      <c r="I7" s="263"/>
      <c r="J7" s="263"/>
      <c r="K7" s="263"/>
      <c r="L7" s="263"/>
      <c r="M7" s="263"/>
      <c r="N7" s="267"/>
      <c r="O7" s="263"/>
      <c r="P7" s="263"/>
      <c r="Q7" s="263"/>
      <c r="R7" s="263"/>
      <c r="S7" s="263"/>
    </row>
    <row r="8" spans="2:19" x14ac:dyDescent="0.25">
      <c r="C8" s="272" t="s">
        <v>390</v>
      </c>
      <c r="D8" s="273">
        <v>0.94641583991293343</v>
      </c>
      <c r="H8" s="263"/>
      <c r="I8" s="263"/>
      <c r="J8" s="263"/>
      <c r="K8" s="263"/>
      <c r="L8" s="263"/>
      <c r="M8" s="263"/>
      <c r="N8" s="263"/>
      <c r="O8" s="263"/>
      <c r="P8" s="263"/>
      <c r="Q8" s="263"/>
      <c r="R8" s="263"/>
      <c r="S8" s="263"/>
    </row>
    <row r="9" spans="2:19" x14ac:dyDescent="0.25">
      <c r="H9" s="263"/>
      <c r="I9" s="263"/>
      <c r="J9" s="263"/>
      <c r="K9" s="263"/>
      <c r="L9" s="263"/>
      <c r="M9" s="263"/>
      <c r="N9" s="263"/>
      <c r="O9" s="263"/>
      <c r="P9" s="263"/>
      <c r="Q9" s="263"/>
      <c r="R9" s="263"/>
      <c r="S9" s="263"/>
    </row>
    <row r="10" spans="2:19" x14ac:dyDescent="0.25">
      <c r="H10" s="263"/>
      <c r="I10" s="263"/>
      <c r="J10" s="263"/>
      <c r="K10" s="263"/>
      <c r="L10" s="263"/>
      <c r="M10" s="263"/>
      <c r="N10" s="263"/>
      <c r="O10" s="263"/>
      <c r="P10" s="263"/>
      <c r="Q10" s="263"/>
      <c r="R10" s="263"/>
      <c r="S10" s="263"/>
    </row>
    <row r="11" spans="2:19" ht="15.75" thickBot="1" x14ac:dyDescent="0.3">
      <c r="H11" s="263"/>
      <c r="I11" s="263"/>
      <c r="J11" s="263"/>
      <c r="K11" s="263"/>
      <c r="L11" s="263"/>
      <c r="M11" s="263"/>
      <c r="N11" s="263"/>
      <c r="O11" s="263"/>
      <c r="P11" s="263"/>
      <c r="Q11" s="263"/>
      <c r="R11" s="263"/>
      <c r="S11" s="263"/>
    </row>
    <row r="12" spans="2:19" ht="16.5" thickBot="1" x14ac:dyDescent="0.3">
      <c r="H12" s="263"/>
      <c r="I12" s="263"/>
      <c r="J12" s="268"/>
      <c r="K12" s="263"/>
      <c r="L12" s="263"/>
      <c r="M12" s="263"/>
      <c r="N12" s="263"/>
      <c r="O12" s="263"/>
      <c r="P12" s="263"/>
      <c r="Q12" s="268"/>
      <c r="R12" s="263"/>
      <c r="S12" s="263"/>
    </row>
    <row r="13" spans="2:19" x14ac:dyDescent="0.25">
      <c r="H13" s="263"/>
      <c r="I13" s="263"/>
      <c r="J13" s="263"/>
      <c r="K13" s="263"/>
      <c r="L13" s="263"/>
      <c r="M13" s="263"/>
      <c r="N13" s="263"/>
      <c r="O13" s="263"/>
      <c r="P13" s="263"/>
      <c r="Q13" s="263"/>
      <c r="R13" s="263"/>
      <c r="S13" s="263"/>
    </row>
    <row r="14" spans="2:19" x14ac:dyDescent="0.25">
      <c r="H14" s="263"/>
      <c r="I14" s="263"/>
      <c r="J14" s="263"/>
      <c r="K14" s="263"/>
      <c r="L14" s="263"/>
      <c r="M14" s="263"/>
      <c r="N14" s="263"/>
      <c r="O14" s="263"/>
      <c r="P14" s="263"/>
      <c r="Q14" s="263"/>
      <c r="R14" s="263"/>
      <c r="S14" s="263"/>
    </row>
    <row r="15" spans="2:19" x14ac:dyDescent="0.25">
      <c r="H15" s="263"/>
      <c r="I15" s="263"/>
      <c r="J15" s="263"/>
      <c r="K15" s="263"/>
      <c r="L15" s="263"/>
      <c r="M15" s="263"/>
      <c r="N15" s="263"/>
      <c r="O15" s="263"/>
      <c r="P15" s="263"/>
      <c r="Q15" s="263"/>
      <c r="R15" s="263"/>
      <c r="S15" s="263"/>
    </row>
    <row r="16" spans="2:19" x14ac:dyDescent="0.25">
      <c r="H16" s="263"/>
      <c r="I16" s="263"/>
      <c r="J16" s="263"/>
      <c r="K16" s="263"/>
      <c r="L16" s="263"/>
    </row>
    <row r="17" spans="2:4" x14ac:dyDescent="0.25">
      <c r="C17" s="276" t="s">
        <v>408</v>
      </c>
      <c r="D17" s="262" t="s">
        <v>409</v>
      </c>
    </row>
    <row r="18" spans="2:4" x14ac:dyDescent="0.25">
      <c r="B18" s="262">
        <v>1</v>
      </c>
      <c r="C18" s="261" t="s">
        <v>392</v>
      </c>
      <c r="D18" s="264">
        <v>0.90653939393939376</v>
      </c>
    </row>
    <row r="19" spans="2:4" x14ac:dyDescent="0.25">
      <c r="B19" s="262">
        <v>2</v>
      </c>
      <c r="C19" s="261" t="s">
        <v>9</v>
      </c>
      <c r="D19" s="264">
        <v>0.89825819480481273</v>
      </c>
    </row>
    <row r="20" spans="2:4" x14ac:dyDescent="0.25">
      <c r="B20" s="262">
        <v>3</v>
      </c>
      <c r="C20" s="261" t="s">
        <v>13</v>
      </c>
      <c r="D20" s="264">
        <v>1</v>
      </c>
    </row>
    <row r="21" spans="2:4" x14ac:dyDescent="0.25">
      <c r="B21" s="262">
        <v>4</v>
      </c>
      <c r="C21" s="261" t="s">
        <v>12</v>
      </c>
      <c r="D21" s="264">
        <v>1</v>
      </c>
    </row>
    <row r="22" spans="2:4" x14ac:dyDescent="0.25">
      <c r="B22" s="262">
        <v>5</v>
      </c>
      <c r="C22" s="261" t="s">
        <v>17</v>
      </c>
      <c r="D22" s="264">
        <v>1</v>
      </c>
    </row>
    <row r="23" spans="2:4" x14ac:dyDescent="0.25">
      <c r="B23" s="262">
        <v>6</v>
      </c>
      <c r="C23" s="261" t="s">
        <v>22</v>
      </c>
      <c r="D23" s="264">
        <v>0.95960000000000001</v>
      </c>
    </row>
    <row r="24" spans="2:4" x14ac:dyDescent="0.25">
      <c r="B24" s="262">
        <v>7</v>
      </c>
      <c r="C24" s="261" t="s">
        <v>10</v>
      </c>
      <c r="D24" s="264">
        <v>0.98556140350877197</v>
      </c>
    </row>
    <row r="25" spans="2:4" x14ac:dyDescent="0.25">
      <c r="B25" s="262">
        <v>8</v>
      </c>
      <c r="C25" s="261" t="s">
        <v>391</v>
      </c>
      <c r="D25" s="264">
        <v>0.9860000000000001</v>
      </c>
    </row>
    <row r="26" spans="2:4" x14ac:dyDescent="0.25">
      <c r="B26" s="262">
        <v>9</v>
      </c>
      <c r="C26" s="261" t="s">
        <v>21</v>
      </c>
      <c r="D26" s="264">
        <v>0.92866666666666686</v>
      </c>
    </row>
    <row r="27" spans="2:4" x14ac:dyDescent="0.25">
      <c r="B27" s="262">
        <v>10</v>
      </c>
      <c r="C27" s="261" t="s">
        <v>20</v>
      </c>
      <c r="D27" s="264">
        <v>0.96099999999999997</v>
      </c>
    </row>
    <row r="28" spans="2:4" x14ac:dyDescent="0.25">
      <c r="B28" s="262">
        <v>11</v>
      </c>
      <c r="C28" s="261" t="s">
        <v>18</v>
      </c>
      <c r="D28" s="264">
        <v>1</v>
      </c>
    </row>
    <row r="29" spans="2:4" x14ac:dyDescent="0.25">
      <c r="B29" s="262">
        <v>12</v>
      </c>
      <c r="C29" s="261" t="s">
        <v>23</v>
      </c>
      <c r="D29" s="264">
        <v>1</v>
      </c>
    </row>
    <row r="30" spans="2:4" x14ac:dyDescent="0.25">
      <c r="B30" s="262">
        <v>13</v>
      </c>
      <c r="C30" s="261" t="s">
        <v>15</v>
      </c>
      <c r="D30" s="264">
        <v>0.8468</v>
      </c>
    </row>
    <row r="31" spans="2:4" x14ac:dyDescent="0.25">
      <c r="B31" s="262">
        <v>14</v>
      </c>
      <c r="C31" s="261" t="s">
        <v>26</v>
      </c>
      <c r="D31" s="264">
        <v>0.95</v>
      </c>
    </row>
    <row r="32" spans="2:4" x14ac:dyDescent="0.25">
      <c r="B32" s="262">
        <v>15</v>
      </c>
      <c r="C32" s="261" t="s">
        <v>25</v>
      </c>
      <c r="D32" s="264">
        <v>1</v>
      </c>
    </row>
    <row r="33" spans="3:4" x14ac:dyDescent="0.25">
      <c r="C33" s="261" t="s">
        <v>390</v>
      </c>
      <c r="D33" s="264">
        <v>0.94641583991293332</v>
      </c>
    </row>
    <row r="34" spans="3:4" x14ac:dyDescent="0.25">
      <c r="C34" s="262"/>
      <c r="D34" s="262"/>
    </row>
    <row r="35" spans="3:4" x14ac:dyDescent="0.25">
      <c r="C35" s="277"/>
      <c r="D35" s="278"/>
    </row>
    <row r="36" spans="3:4" x14ac:dyDescent="0.25">
      <c r="C36" s="261" t="s">
        <v>410</v>
      </c>
      <c r="D36" s="264" t="s">
        <v>409</v>
      </c>
    </row>
    <row r="37" spans="3:4" ht="30" x14ac:dyDescent="0.25">
      <c r="C37" s="269" t="s">
        <v>406</v>
      </c>
      <c r="D37" s="264">
        <v>0.95250000000000001</v>
      </c>
    </row>
    <row r="38" spans="3:4" x14ac:dyDescent="0.25">
      <c r="C38" s="269" t="s">
        <v>399</v>
      </c>
      <c r="D38" s="264">
        <v>0.78933333333333333</v>
      </c>
    </row>
    <row r="39" spans="3:4" x14ac:dyDescent="0.25">
      <c r="C39" s="269" t="s">
        <v>411</v>
      </c>
      <c r="D39" s="264">
        <v>1</v>
      </c>
    </row>
    <row r="40" spans="3:4" x14ac:dyDescent="0.25">
      <c r="C40" s="269" t="s">
        <v>412</v>
      </c>
      <c r="D40" s="264">
        <v>1</v>
      </c>
    </row>
    <row r="41" spans="3:4" x14ac:dyDescent="0.25">
      <c r="C41" s="269" t="s">
        <v>413</v>
      </c>
      <c r="D41" s="264">
        <v>1</v>
      </c>
    </row>
    <row r="42" spans="3:4" x14ac:dyDescent="0.25">
      <c r="C42" s="269" t="s">
        <v>414</v>
      </c>
      <c r="D42" s="264">
        <v>0.98299999999999998</v>
      </c>
    </row>
    <row r="43" spans="3:4" x14ac:dyDescent="0.25">
      <c r="C43" s="269" t="s">
        <v>401</v>
      </c>
      <c r="D43" s="264">
        <v>0.985375</v>
      </c>
    </row>
    <row r="44" spans="3:4" x14ac:dyDescent="0.25">
      <c r="C44" s="269" t="s">
        <v>415</v>
      </c>
      <c r="D44" s="264">
        <v>0.95960000000000001</v>
      </c>
    </row>
    <row r="45" spans="3:4" x14ac:dyDescent="0.25">
      <c r="C45" s="269" t="s">
        <v>416</v>
      </c>
      <c r="D45" s="264">
        <v>1</v>
      </c>
    </row>
    <row r="46" spans="3:4" x14ac:dyDescent="0.25">
      <c r="C46" s="269" t="s">
        <v>417</v>
      </c>
      <c r="D46" s="264">
        <v>0.92218181818181832</v>
      </c>
    </row>
    <row r="47" spans="3:4" x14ac:dyDescent="0.25">
      <c r="C47" s="269" t="s">
        <v>407</v>
      </c>
      <c r="D47" s="264">
        <v>0.98684210526315796</v>
      </c>
    </row>
    <row r="48" spans="3:4" x14ac:dyDescent="0.25">
      <c r="C48" s="269" t="s">
        <v>397</v>
      </c>
      <c r="D48" s="264">
        <v>1</v>
      </c>
    </row>
    <row r="49" spans="3:4" x14ac:dyDescent="0.25">
      <c r="C49" s="269" t="s">
        <v>400</v>
      </c>
      <c r="D49" s="270">
        <v>0.85194168628519529</v>
      </c>
    </row>
    <row r="50" spans="3:4" x14ac:dyDescent="0.25">
      <c r="C50" s="269" t="s">
        <v>393</v>
      </c>
      <c r="D50" s="264">
        <v>1</v>
      </c>
    </row>
    <row r="51" spans="3:4" x14ac:dyDescent="0.25">
      <c r="C51" s="269" t="s">
        <v>396</v>
      </c>
      <c r="D51" s="264">
        <v>0.98181818181818181</v>
      </c>
    </row>
    <row r="52" spans="3:4" x14ac:dyDescent="0.25">
      <c r="C52" s="269" t="s">
        <v>394</v>
      </c>
      <c r="D52" s="264">
        <v>0.9860000000000001</v>
      </c>
    </row>
    <row r="53" spans="3:4" x14ac:dyDescent="0.25">
      <c r="C53" s="269" t="s">
        <v>398</v>
      </c>
      <c r="D53" s="264">
        <v>0.98895337650459203</v>
      </c>
    </row>
    <row r="54" spans="3:4" x14ac:dyDescent="0.25">
      <c r="C54" s="269" t="s">
        <v>418</v>
      </c>
      <c r="D54" s="264">
        <v>1</v>
      </c>
    </row>
    <row r="55" spans="3:4" x14ac:dyDescent="0.25">
      <c r="C55" s="269" t="s">
        <v>419</v>
      </c>
      <c r="D55" s="264"/>
    </row>
    <row r="56" spans="3:4" ht="30" x14ac:dyDescent="0.25">
      <c r="C56" s="269" t="s">
        <v>420</v>
      </c>
      <c r="D56" s="264">
        <v>0.91400000000000003</v>
      </c>
    </row>
    <row r="57" spans="3:4" x14ac:dyDescent="0.25">
      <c r="C57" s="269" t="s">
        <v>395</v>
      </c>
      <c r="D57" s="264">
        <v>1</v>
      </c>
    </row>
    <row r="58" spans="3:4" x14ac:dyDescent="0.25">
      <c r="C58" s="261" t="s">
        <v>390</v>
      </c>
      <c r="D58" s="264">
        <v>0.94641583991293343</v>
      </c>
    </row>
    <row r="59" spans="3:4" x14ac:dyDescent="0.25">
      <c r="C59" s="262"/>
      <c r="D59" s="262"/>
    </row>
    <row r="60" spans="3:4" x14ac:dyDescent="0.25">
      <c r="C60" s="262" t="s">
        <v>421</v>
      </c>
      <c r="D60" s="264" t="s">
        <v>409</v>
      </c>
    </row>
    <row r="61" spans="3:4" x14ac:dyDescent="0.25">
      <c r="C61" s="262" t="s">
        <v>402</v>
      </c>
      <c r="D61" s="264">
        <v>0.96879487179487167</v>
      </c>
    </row>
    <row r="62" spans="3:4" x14ac:dyDescent="0.25">
      <c r="C62" s="262" t="s">
        <v>403</v>
      </c>
      <c r="D62" s="264">
        <v>0.97499999999999998</v>
      </c>
    </row>
    <row r="63" spans="3:4" x14ac:dyDescent="0.25">
      <c r="C63" s="262" t="s">
        <v>404</v>
      </c>
      <c r="D63" s="264">
        <v>0.92008399698080245</v>
      </c>
    </row>
    <row r="64" spans="3:4" x14ac:dyDescent="0.25">
      <c r="C64" s="262" t="s">
        <v>405</v>
      </c>
      <c r="D64" s="264">
        <v>0.91970707070707081</v>
      </c>
    </row>
    <row r="65" spans="3:4" x14ac:dyDescent="0.25">
      <c r="C65" s="261" t="s">
        <v>390</v>
      </c>
      <c r="D65" s="264">
        <v>0.94507623591075662</v>
      </c>
    </row>
    <row r="66" spans="3:4" x14ac:dyDescent="0.25">
      <c r="C66" s="262"/>
      <c r="D66" s="262"/>
    </row>
    <row r="67" spans="3:4" x14ac:dyDescent="0.25">
      <c r="C67" s="262"/>
      <c r="D67" s="262"/>
    </row>
    <row r="68" spans="3:4" x14ac:dyDescent="0.25">
      <c r="C68" s="262"/>
      <c r="D68" s="262"/>
    </row>
    <row r="69" spans="3:4" x14ac:dyDescent="0.25">
      <c r="C69" s="262"/>
      <c r="D69" s="262"/>
    </row>
    <row r="72" spans="3:4" x14ac:dyDescent="0.25">
      <c r="C72" s="262"/>
      <c r="D72" s="262"/>
    </row>
    <row r="73" spans="3:4" x14ac:dyDescent="0.25">
      <c r="C73" s="262"/>
      <c r="D73" s="262"/>
    </row>
    <row r="74" spans="3:4" x14ac:dyDescent="0.25">
      <c r="C74" s="262"/>
      <c r="D74" s="262"/>
    </row>
    <row r="78" spans="3:4" x14ac:dyDescent="0.25">
      <c r="C78"/>
      <c r="D78"/>
    </row>
    <row r="95" spans="3:4" x14ac:dyDescent="0.25">
      <c r="C95" s="262"/>
      <c r="D95" s="262"/>
    </row>
    <row r="96" spans="3:4" x14ac:dyDescent="0.25">
      <c r="C96" s="262"/>
      <c r="D96" s="262"/>
    </row>
    <row r="97" spans="3:4" x14ac:dyDescent="0.25">
      <c r="C97" s="262"/>
      <c r="D97" s="262"/>
    </row>
    <row r="98" spans="3:4" x14ac:dyDescent="0.25">
      <c r="C98" s="262"/>
      <c r="D98" s="262"/>
    </row>
    <row r="99" spans="3:4" x14ac:dyDescent="0.25">
      <c r="C99" s="262"/>
      <c r="D99" s="262"/>
    </row>
    <row r="100" spans="3:4" x14ac:dyDescent="0.25">
      <c r="C100" s="262"/>
      <c r="D100" s="262"/>
    </row>
    <row r="101" spans="3:4" x14ac:dyDescent="0.25">
      <c r="C101"/>
      <c r="D101"/>
    </row>
    <row r="102" spans="3:4" x14ac:dyDescent="0.25">
      <c r="C102"/>
      <c r="D102"/>
    </row>
    <row r="103" spans="3:4" x14ac:dyDescent="0.25">
      <c r="C103"/>
      <c r="D103"/>
    </row>
    <row r="104" spans="3:4" x14ac:dyDescent="0.25">
      <c r="C104"/>
      <c r="D104"/>
    </row>
    <row r="105" spans="3:4" x14ac:dyDescent="0.25">
      <c r="C105"/>
      <c r="D105"/>
    </row>
    <row r="106" spans="3:4" x14ac:dyDescent="0.25">
      <c r="C106"/>
      <c r="D106"/>
    </row>
    <row r="107" spans="3:4" x14ac:dyDescent="0.25">
      <c r="C107"/>
      <c r="D107"/>
    </row>
    <row r="108" spans="3:4" x14ac:dyDescent="0.25">
      <c r="C108"/>
      <c r="D108"/>
    </row>
    <row r="109" spans="3:4" x14ac:dyDescent="0.25">
      <c r="C109"/>
      <c r="D109"/>
    </row>
    <row r="110" spans="3:4" x14ac:dyDescent="0.25">
      <c r="C110"/>
      <c r="D110"/>
    </row>
    <row r="111" spans="3:4" x14ac:dyDescent="0.25">
      <c r="C111"/>
      <c r="D111"/>
    </row>
    <row r="112" spans="3:4"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sheetData>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X85"/>
  <sheetViews>
    <sheetView topLeftCell="A10" zoomScale="55" zoomScaleNormal="55" workbookViewId="0">
      <selection activeCell="G75" sqref="G75:H82"/>
    </sheetView>
  </sheetViews>
  <sheetFormatPr baseColWidth="10" defaultColWidth="11.42578125" defaultRowHeight="15" x14ac:dyDescent="0.25"/>
  <cols>
    <col min="1" max="1" width="29.7109375" style="27" customWidth="1"/>
    <col min="2" max="8" width="21.140625" style="27" customWidth="1"/>
    <col min="9" max="14" width="11.42578125" style="27" hidden="1" customWidth="1"/>
    <col min="15" max="15" width="15.7109375" style="27" customWidth="1"/>
    <col min="16" max="16" width="15.7109375" style="28" customWidth="1"/>
    <col min="17" max="16384" width="11.42578125" style="28"/>
  </cols>
  <sheetData>
    <row r="1" spans="2:50" ht="48" customHeight="1" thickTop="1" thickBot="1" x14ac:dyDescent="0.3">
      <c r="B1" s="425" t="s">
        <v>30</v>
      </c>
      <c r="C1" s="426"/>
      <c r="D1" s="426"/>
      <c r="E1" s="426"/>
      <c r="F1" s="426"/>
      <c r="G1" s="426"/>
      <c r="H1" s="427"/>
      <c r="I1" s="31"/>
      <c r="J1" s="31"/>
      <c r="K1" s="31"/>
      <c r="L1" s="31"/>
      <c r="M1" s="31"/>
      <c r="N1" s="32"/>
      <c r="O1" s="35"/>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2:50" ht="42" customHeight="1" thickTop="1" thickBot="1" x14ac:dyDescent="0.3">
      <c r="B2" s="428" t="s">
        <v>6</v>
      </c>
      <c r="C2" s="429"/>
      <c r="D2" s="429"/>
      <c r="E2" s="429"/>
      <c r="F2" s="429"/>
      <c r="G2" s="429"/>
      <c r="H2" s="430"/>
      <c r="I2" s="33"/>
      <c r="J2" s="33"/>
      <c r="K2" s="33"/>
      <c r="L2" s="33"/>
      <c r="M2" s="33"/>
      <c r="N2" s="34"/>
      <c r="O2" s="35"/>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2:50" ht="15.75" thickTop="1" x14ac:dyDescent="0.25">
      <c r="B3" s="19"/>
      <c r="C3" s="18"/>
      <c r="D3" s="18"/>
      <c r="E3" s="18"/>
      <c r="F3" s="18"/>
      <c r="G3" s="509" t="s">
        <v>11</v>
      </c>
      <c r="H3" s="432"/>
      <c r="I3" s="513" t="s">
        <v>9</v>
      </c>
      <c r="J3" s="513"/>
      <c r="K3" s="514"/>
      <c r="L3" s="443" t="s">
        <v>10</v>
      </c>
      <c r="M3" s="443"/>
      <c r="N3" s="444"/>
      <c r="O3" s="35"/>
      <c r="P3" s="37">
        <v>0.75</v>
      </c>
      <c r="Q3" s="36"/>
      <c r="R3" s="36"/>
      <c r="S3" s="36"/>
      <c r="T3" s="36" t="s">
        <v>2</v>
      </c>
      <c r="U3" s="36">
        <f>N11*PI()</f>
        <v>0</v>
      </c>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2:50" x14ac:dyDescent="0.25">
      <c r="B4" s="19"/>
      <c r="C4" s="18"/>
      <c r="D4" s="18"/>
      <c r="E4" s="18"/>
      <c r="F4" s="18"/>
      <c r="G4" s="510"/>
      <c r="H4" s="434"/>
      <c r="I4" s="515"/>
      <c r="J4" s="515"/>
      <c r="K4" s="516"/>
      <c r="L4" s="441"/>
      <c r="M4" s="441"/>
      <c r="N4" s="445"/>
      <c r="O4" s="35"/>
      <c r="P4" s="37">
        <v>0.15</v>
      </c>
      <c r="Q4" s="36"/>
      <c r="R4" s="36"/>
      <c r="S4" s="36"/>
      <c r="T4" s="36" t="s">
        <v>3</v>
      </c>
      <c r="U4" s="36" t="s">
        <v>4</v>
      </c>
      <c r="V4" s="36" t="s">
        <v>5</v>
      </c>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2:50" ht="15" customHeight="1" x14ac:dyDescent="0.25">
      <c r="B5" s="19"/>
      <c r="C5" s="18"/>
      <c r="D5" s="18"/>
      <c r="E5" s="18"/>
      <c r="F5" s="18"/>
      <c r="G5" s="511"/>
      <c r="H5" s="512"/>
      <c r="I5" s="446"/>
      <c r="J5" s="446"/>
      <c r="K5" s="447"/>
      <c r="L5" s="452"/>
      <c r="M5" s="446"/>
      <c r="N5" s="453"/>
      <c r="O5" s="35"/>
      <c r="P5" s="37">
        <v>0.1</v>
      </c>
      <c r="Q5" s="36"/>
      <c r="R5" s="36"/>
      <c r="S5" s="36"/>
      <c r="T5" s="36">
        <v>1</v>
      </c>
      <c r="U5" s="36">
        <v>0</v>
      </c>
      <c r="V5" s="36">
        <v>0</v>
      </c>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2:50" ht="15" customHeight="1" x14ac:dyDescent="0.25">
      <c r="B6" s="19"/>
      <c r="C6" s="18"/>
      <c r="D6" s="18"/>
      <c r="E6" s="18"/>
      <c r="F6" s="18"/>
      <c r="G6" s="517">
        <f>Tablas!$C$63</f>
        <v>0.9913333333333334</v>
      </c>
      <c r="H6" s="459"/>
      <c r="I6" s="506"/>
      <c r="J6" s="448"/>
      <c r="K6" s="449"/>
      <c r="L6" s="454"/>
      <c r="M6" s="448"/>
      <c r="N6" s="455"/>
      <c r="O6" s="35"/>
      <c r="P6" s="37">
        <v>1</v>
      </c>
      <c r="Q6" s="36"/>
      <c r="R6" s="36"/>
      <c r="S6" s="36"/>
      <c r="T6" s="36">
        <v>2</v>
      </c>
      <c r="U6" s="36">
        <f>-COS(U3)</f>
        <v>-1</v>
      </c>
      <c r="V6" s="36">
        <f>SIN(U3)</f>
        <v>0</v>
      </c>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2:50" ht="15" customHeight="1" x14ac:dyDescent="0.25">
      <c r="B7" s="19"/>
      <c r="C7" s="18"/>
      <c r="D7" s="18"/>
      <c r="E7" s="18"/>
      <c r="F7" s="18"/>
      <c r="G7" s="518"/>
      <c r="H7" s="461"/>
      <c r="I7" s="506"/>
      <c r="J7" s="448"/>
      <c r="K7" s="449"/>
      <c r="L7" s="454"/>
      <c r="M7" s="448"/>
      <c r="N7" s="455"/>
      <c r="O7" s="35"/>
      <c r="P7" s="36" t="s">
        <v>2</v>
      </c>
      <c r="Q7" s="36">
        <f>G6*PI()</f>
        <v>3.1143655172586819</v>
      </c>
      <c r="R7" s="36"/>
      <c r="S7" s="36"/>
      <c r="T7" s="36" t="s">
        <v>2</v>
      </c>
      <c r="U7" s="36">
        <f>K11*PI()</f>
        <v>3.1415926535897931</v>
      </c>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2:50" ht="15" customHeight="1" x14ac:dyDescent="0.25">
      <c r="B8" s="19"/>
      <c r="C8" s="18"/>
      <c r="D8" s="18"/>
      <c r="E8" s="18"/>
      <c r="F8" s="18"/>
      <c r="G8" s="518"/>
      <c r="H8" s="461"/>
      <c r="I8" s="506"/>
      <c r="J8" s="448"/>
      <c r="K8" s="449"/>
      <c r="L8" s="454"/>
      <c r="M8" s="448"/>
      <c r="N8" s="455"/>
      <c r="O8" s="35"/>
      <c r="P8" s="36" t="s">
        <v>3</v>
      </c>
      <c r="Q8" s="36" t="s">
        <v>4</v>
      </c>
      <c r="R8" s="36" t="s">
        <v>5</v>
      </c>
      <c r="S8" s="36"/>
      <c r="T8" s="36" t="s">
        <v>3</v>
      </c>
      <c r="U8" s="36" t="s">
        <v>4</v>
      </c>
      <c r="V8" s="36" t="s">
        <v>5</v>
      </c>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2:50" ht="15" customHeight="1" x14ac:dyDescent="0.25">
      <c r="B9" s="19"/>
      <c r="C9" s="18"/>
      <c r="D9" s="18"/>
      <c r="E9" s="18"/>
      <c r="F9" s="18"/>
      <c r="G9" s="518"/>
      <c r="H9" s="461"/>
      <c r="I9" s="506"/>
      <c r="J9" s="448"/>
      <c r="K9" s="449"/>
      <c r="L9" s="454"/>
      <c r="M9" s="448"/>
      <c r="N9" s="455"/>
      <c r="O9" s="35"/>
      <c r="P9" s="36">
        <v>1</v>
      </c>
      <c r="Q9" s="36">
        <v>0</v>
      </c>
      <c r="R9" s="36">
        <v>0</v>
      </c>
      <c r="S9" s="36"/>
      <c r="T9" s="36">
        <v>1</v>
      </c>
      <c r="U9" s="36">
        <v>0</v>
      </c>
      <c r="V9" s="36">
        <v>0</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2:50" ht="15.75" customHeight="1" x14ac:dyDescent="0.25">
      <c r="B10" s="19"/>
      <c r="C10" s="18"/>
      <c r="D10" s="18"/>
      <c r="E10" s="18"/>
      <c r="F10" s="18"/>
      <c r="G10" s="518"/>
      <c r="H10" s="461"/>
      <c r="I10" s="506"/>
      <c r="J10" s="448"/>
      <c r="K10" s="449"/>
      <c r="L10" s="454"/>
      <c r="M10" s="448"/>
      <c r="N10" s="455"/>
      <c r="O10" s="35"/>
      <c r="P10" s="36">
        <v>2</v>
      </c>
      <c r="Q10" s="36">
        <f>-COS(Q7)</f>
        <v>0.99962936442098871</v>
      </c>
      <c r="R10" s="36">
        <f>SIN(Q7)</f>
        <v>2.7223772466175186E-2</v>
      </c>
      <c r="S10" s="36"/>
      <c r="T10" s="36">
        <v>2</v>
      </c>
      <c r="U10" s="36">
        <f>-COS(U7)</f>
        <v>1</v>
      </c>
      <c r="V10" s="36">
        <f>SIN(U7)</f>
        <v>1.22514845490862E-16</v>
      </c>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2:50" ht="15.75" customHeight="1" x14ac:dyDescent="0.25">
      <c r="B11" s="19"/>
      <c r="C11" s="18"/>
      <c r="D11" s="18"/>
      <c r="E11" s="18"/>
      <c r="F11" s="18"/>
      <c r="G11" s="518"/>
      <c r="H11" s="461"/>
      <c r="I11" s="520" t="s">
        <v>7</v>
      </c>
      <c r="J11" s="465"/>
      <c r="K11" s="20">
        <v>1</v>
      </c>
      <c r="L11" s="482" t="s">
        <v>7</v>
      </c>
      <c r="M11" s="465"/>
      <c r="N11" s="21">
        <v>0</v>
      </c>
      <c r="O11" s="35"/>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2:50" ht="15.75" customHeight="1" x14ac:dyDescent="0.25">
      <c r="B12" s="19"/>
      <c r="C12" s="18"/>
      <c r="D12" s="18"/>
      <c r="E12" s="18"/>
      <c r="F12" s="18"/>
      <c r="G12" s="518"/>
      <c r="H12" s="461"/>
      <c r="I12" s="466"/>
      <c r="J12" s="420"/>
      <c r="K12" s="467"/>
      <c r="L12" s="419"/>
      <c r="M12" s="420"/>
      <c r="N12" s="421"/>
      <c r="O12" s="35"/>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2:50" ht="15.75" customHeight="1" thickBot="1" x14ac:dyDescent="0.3">
      <c r="B13" s="19"/>
      <c r="C13" s="18"/>
      <c r="D13" s="18"/>
      <c r="E13" s="18"/>
      <c r="F13" s="18"/>
      <c r="G13" s="519"/>
      <c r="H13" s="463"/>
      <c r="I13" s="468"/>
      <c r="J13" s="423"/>
      <c r="K13" s="469"/>
      <c r="L13" s="422"/>
      <c r="M13" s="423"/>
      <c r="N13" s="424"/>
      <c r="O13" s="35"/>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2:50" ht="42" customHeight="1" thickTop="1" thickBot="1" x14ac:dyDescent="0.3">
      <c r="B14" s="428" t="s">
        <v>8</v>
      </c>
      <c r="C14" s="429"/>
      <c r="D14" s="429"/>
      <c r="E14" s="429"/>
      <c r="F14" s="429"/>
      <c r="G14" s="429"/>
      <c r="H14" s="430"/>
      <c r="I14" s="33"/>
      <c r="J14" s="33"/>
      <c r="K14" s="33"/>
      <c r="L14" s="33"/>
      <c r="M14" s="33"/>
      <c r="N14" s="34"/>
      <c r="O14" s="35"/>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row>
    <row r="15" spans="2:50" ht="15.75" hidden="1" thickTop="1" x14ac:dyDescent="0.25">
      <c r="B15" s="497"/>
      <c r="C15" s="498"/>
      <c r="D15" s="498"/>
      <c r="E15" s="498"/>
      <c r="F15" s="498"/>
      <c r="G15" s="498"/>
      <c r="H15" s="498"/>
      <c r="I15" s="437" t="s">
        <v>12</v>
      </c>
      <c r="J15" s="438"/>
      <c r="K15" s="439"/>
      <c r="L15" s="499" t="s">
        <v>13</v>
      </c>
      <c r="M15" s="438"/>
      <c r="N15" s="500"/>
      <c r="O15" s="3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2:50" hidden="1" x14ac:dyDescent="0.25">
      <c r="B16" s="473"/>
      <c r="C16" s="448"/>
      <c r="D16" s="448"/>
      <c r="E16" s="448"/>
      <c r="F16" s="448"/>
      <c r="G16" s="448"/>
      <c r="H16" s="448"/>
      <c r="I16" s="440"/>
      <c r="J16" s="441"/>
      <c r="K16" s="442"/>
      <c r="L16" s="480"/>
      <c r="M16" s="441"/>
      <c r="N16" s="445"/>
      <c r="O16" s="35"/>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2:50" hidden="1" x14ac:dyDescent="0.25">
      <c r="B17" s="473"/>
      <c r="C17" s="448"/>
      <c r="D17" s="448"/>
      <c r="E17" s="448"/>
      <c r="F17" s="448"/>
      <c r="G17" s="448"/>
      <c r="H17" s="448"/>
      <c r="I17" s="490"/>
      <c r="J17" s="446"/>
      <c r="K17" s="447"/>
      <c r="L17" s="452"/>
      <c r="M17" s="446"/>
      <c r="N17" s="453"/>
      <c r="O17" s="35"/>
      <c r="P17" s="36"/>
      <c r="Q17" s="36"/>
      <c r="R17" s="36"/>
      <c r="S17" s="36"/>
      <c r="T17" s="36" t="s">
        <v>2</v>
      </c>
      <c r="U17" s="36">
        <f>N23*PI()</f>
        <v>2.9530970943744053</v>
      </c>
      <c r="V17" s="36"/>
      <c r="W17" s="36" t="s">
        <v>2</v>
      </c>
      <c r="X17" s="36">
        <f>K23*PI()</f>
        <v>1.288052987971815</v>
      </c>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2:50" hidden="1" x14ac:dyDescent="0.25">
      <c r="B18" s="473"/>
      <c r="C18" s="448"/>
      <c r="D18" s="448"/>
      <c r="E18" s="448"/>
      <c r="F18" s="448"/>
      <c r="G18" s="448"/>
      <c r="H18" s="448"/>
      <c r="I18" s="473"/>
      <c r="J18" s="448"/>
      <c r="K18" s="449"/>
      <c r="L18" s="454"/>
      <c r="M18" s="448"/>
      <c r="N18" s="455"/>
      <c r="O18" s="35"/>
      <c r="P18" s="36"/>
      <c r="Q18" s="36"/>
      <c r="R18" s="36"/>
      <c r="S18" s="36"/>
      <c r="T18" s="36" t="s">
        <v>3</v>
      </c>
      <c r="U18" s="36" t="s">
        <v>4</v>
      </c>
      <c r="V18" s="36" t="s">
        <v>5</v>
      </c>
      <c r="W18" s="36" t="s">
        <v>3</v>
      </c>
      <c r="X18" s="36" t="s">
        <v>4</v>
      </c>
      <c r="Y18" s="36" t="s">
        <v>5</v>
      </c>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2:50" ht="15.75" hidden="1" thickBot="1" x14ac:dyDescent="0.3">
      <c r="B19" s="473"/>
      <c r="C19" s="448"/>
      <c r="D19" s="448"/>
      <c r="E19" s="448"/>
      <c r="F19" s="448"/>
      <c r="G19" s="448"/>
      <c r="H19" s="448"/>
      <c r="I19" s="473"/>
      <c r="J19" s="448"/>
      <c r="K19" s="449"/>
      <c r="L19" s="454"/>
      <c r="M19" s="448"/>
      <c r="N19" s="455"/>
      <c r="O19" s="35"/>
      <c r="P19" s="36"/>
      <c r="Q19" s="36"/>
      <c r="R19" s="36"/>
      <c r="S19" s="36"/>
      <c r="T19" s="36">
        <v>1</v>
      </c>
      <c r="U19" s="36">
        <v>0</v>
      </c>
      <c r="V19" s="36">
        <v>0</v>
      </c>
      <c r="W19" s="36">
        <v>1</v>
      </c>
      <c r="X19" s="36">
        <v>0</v>
      </c>
      <c r="Y19" s="36">
        <v>0</v>
      </c>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2:50" ht="15.75" thickTop="1" x14ac:dyDescent="0.25">
      <c r="B20" s="19"/>
      <c r="C20" s="18"/>
      <c r="D20" s="18"/>
      <c r="E20" s="18"/>
      <c r="F20" s="18"/>
      <c r="G20" s="502" t="s">
        <v>11</v>
      </c>
      <c r="H20" s="503"/>
      <c r="I20" s="473"/>
      <c r="J20" s="448"/>
      <c r="K20" s="449"/>
      <c r="L20" s="454"/>
      <c r="M20" s="448"/>
      <c r="N20" s="455"/>
      <c r="O20" s="35"/>
      <c r="P20" s="36"/>
      <c r="Q20" s="36"/>
      <c r="R20" s="36"/>
      <c r="S20" s="36"/>
      <c r="T20" s="36">
        <v>2</v>
      </c>
      <c r="U20" s="36">
        <f>-COS(U17)</f>
        <v>0.98228725072868861</v>
      </c>
      <c r="V20" s="36">
        <f>SIN(U17)</f>
        <v>0.18738131458572502</v>
      </c>
      <c r="W20" s="36">
        <v>2</v>
      </c>
      <c r="X20" s="36">
        <f>-COS(X17)</f>
        <v>-0.2789911060392295</v>
      </c>
      <c r="Y20" s="36">
        <f>SIN(X17)</f>
        <v>0.96029368567694295</v>
      </c>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2:50" x14ac:dyDescent="0.25">
      <c r="B21" s="19"/>
      <c r="C21" s="18"/>
      <c r="D21" s="18"/>
      <c r="E21" s="18"/>
      <c r="F21" s="18"/>
      <c r="G21" s="433"/>
      <c r="H21" s="434"/>
      <c r="I21" s="473"/>
      <c r="J21" s="448"/>
      <c r="K21" s="449"/>
      <c r="L21" s="454"/>
      <c r="M21" s="448"/>
      <c r="N21" s="455"/>
      <c r="O21" s="35"/>
      <c r="P21" s="36" t="s">
        <v>2</v>
      </c>
      <c r="Q21" s="36">
        <f>G23*PI()</f>
        <v>2.8703933689136303</v>
      </c>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2:50" ht="15.75" thickBot="1" x14ac:dyDescent="0.3">
      <c r="B22" s="19"/>
      <c r="C22" s="18"/>
      <c r="D22" s="18"/>
      <c r="E22" s="18"/>
      <c r="F22" s="18"/>
      <c r="G22" s="435"/>
      <c r="H22" s="436"/>
      <c r="I22" s="501"/>
      <c r="J22" s="450"/>
      <c r="K22" s="451"/>
      <c r="L22" s="456"/>
      <c r="M22" s="450"/>
      <c r="N22" s="457"/>
      <c r="O22" s="35"/>
      <c r="P22" s="36" t="s">
        <v>3</v>
      </c>
      <c r="Q22" s="36" t="s">
        <v>4</v>
      </c>
      <c r="R22" s="36" t="s">
        <v>5</v>
      </c>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spans="2:50" ht="15.75" customHeight="1" x14ac:dyDescent="0.25">
      <c r="B23" s="19"/>
      <c r="C23" s="18"/>
      <c r="D23" s="18"/>
      <c r="E23" s="18"/>
      <c r="F23" s="18"/>
      <c r="G23" s="485">
        <f>Tablas!$C$64</f>
        <v>0.91367458656160516</v>
      </c>
      <c r="H23" s="486"/>
      <c r="I23" s="489" t="s">
        <v>7</v>
      </c>
      <c r="J23" s="465"/>
      <c r="K23" s="20">
        <v>0.41</v>
      </c>
      <c r="L23" s="482" t="s">
        <v>7</v>
      </c>
      <c r="M23" s="465"/>
      <c r="N23" s="21">
        <v>0.94</v>
      </c>
      <c r="O23" s="35"/>
      <c r="P23" s="36">
        <v>1</v>
      </c>
      <c r="Q23" s="36">
        <v>0</v>
      </c>
      <c r="R23" s="36">
        <v>0</v>
      </c>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2:50" x14ac:dyDescent="0.25">
      <c r="B24" s="19"/>
      <c r="C24" s="18"/>
      <c r="D24" s="18"/>
      <c r="E24" s="18"/>
      <c r="F24" s="18"/>
      <c r="G24" s="460"/>
      <c r="H24" s="461"/>
      <c r="I24" s="473"/>
      <c r="J24" s="448"/>
      <c r="K24" s="449"/>
      <c r="L24" s="454"/>
      <c r="M24" s="448"/>
      <c r="N24" s="455"/>
      <c r="O24" s="35"/>
      <c r="P24" s="36">
        <v>2</v>
      </c>
      <c r="Q24" s="36">
        <f>-COS(Q21)</f>
        <v>0.96345031642998114</v>
      </c>
      <c r="R24" s="36">
        <f>SIN(Q21)</f>
        <v>0.26788708026138419</v>
      </c>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2:50" ht="15.75" thickBot="1" x14ac:dyDescent="0.3">
      <c r="B25" s="19"/>
      <c r="C25" s="18"/>
      <c r="D25" s="18"/>
      <c r="E25" s="18"/>
      <c r="F25" s="18"/>
      <c r="G25" s="460"/>
      <c r="H25" s="461"/>
      <c r="I25" s="491"/>
      <c r="J25" s="492"/>
      <c r="K25" s="493"/>
      <c r="L25" s="494"/>
      <c r="M25" s="492"/>
      <c r="N25" s="495"/>
      <c r="O25" s="35"/>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row>
    <row r="26" spans="2:50" ht="15.75" thickTop="1" x14ac:dyDescent="0.25">
      <c r="B26" s="19"/>
      <c r="C26" s="18"/>
      <c r="D26" s="18"/>
      <c r="E26" s="18"/>
      <c r="F26" s="18"/>
      <c r="G26" s="460"/>
      <c r="H26" s="461"/>
      <c r="I26" s="437" t="s">
        <v>14</v>
      </c>
      <c r="J26" s="438"/>
      <c r="K26" s="439"/>
      <c r="L26" s="477" t="s">
        <v>15</v>
      </c>
      <c r="M26" s="478"/>
      <c r="N26" s="504"/>
      <c r="O26" s="35"/>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2:50" x14ac:dyDescent="0.25">
      <c r="B27" s="19"/>
      <c r="C27" s="18"/>
      <c r="D27" s="18"/>
      <c r="E27" s="18"/>
      <c r="F27" s="18"/>
      <c r="G27" s="460"/>
      <c r="H27" s="461"/>
      <c r="I27" s="440"/>
      <c r="J27" s="441"/>
      <c r="K27" s="442"/>
      <c r="L27" s="480"/>
      <c r="M27" s="441"/>
      <c r="N27" s="445"/>
      <c r="O27" s="35"/>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2:50" x14ac:dyDescent="0.25">
      <c r="B28" s="19"/>
      <c r="C28" s="18"/>
      <c r="D28" s="18"/>
      <c r="E28" s="18"/>
      <c r="F28" s="18"/>
      <c r="G28" s="460"/>
      <c r="H28" s="461"/>
      <c r="I28" s="505"/>
      <c r="J28" s="446"/>
      <c r="K28" s="447"/>
      <c r="L28" s="452"/>
      <c r="M28" s="446"/>
      <c r="N28" s="453"/>
      <c r="O28" s="35"/>
      <c r="P28" s="36"/>
      <c r="Q28" s="36"/>
      <c r="R28" s="36"/>
      <c r="S28" s="36"/>
      <c r="T28" s="36" t="s">
        <v>2</v>
      </c>
      <c r="U28" s="36">
        <f>N34*PI()</f>
        <v>1.4137166941154069</v>
      </c>
      <c r="V28" s="36"/>
      <c r="W28" s="36" t="s">
        <v>2</v>
      </c>
      <c r="X28" s="36">
        <f>K34*PI()</f>
        <v>0.31415926535897931</v>
      </c>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2:50" x14ac:dyDescent="0.25">
      <c r="B29" s="19"/>
      <c r="C29" s="18"/>
      <c r="D29" s="18"/>
      <c r="E29" s="18"/>
      <c r="F29" s="18"/>
      <c r="G29" s="460"/>
      <c r="H29" s="461"/>
      <c r="I29" s="506"/>
      <c r="J29" s="448"/>
      <c r="K29" s="449"/>
      <c r="L29" s="454"/>
      <c r="M29" s="448"/>
      <c r="N29" s="455"/>
      <c r="O29" s="35"/>
      <c r="P29" s="36"/>
      <c r="Q29" s="36"/>
      <c r="R29" s="36"/>
      <c r="S29" s="36"/>
      <c r="T29" s="36" t="s">
        <v>3</v>
      </c>
      <c r="U29" s="36" t="s">
        <v>4</v>
      </c>
      <c r="V29" s="36" t="s">
        <v>5</v>
      </c>
      <c r="W29" s="36" t="s">
        <v>3</v>
      </c>
      <c r="X29" s="36" t="s">
        <v>4</v>
      </c>
      <c r="Y29" s="36" t="s">
        <v>5</v>
      </c>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2:50" ht="15.75" thickBot="1" x14ac:dyDescent="0.3">
      <c r="B30" s="19"/>
      <c r="C30" s="18"/>
      <c r="D30" s="18"/>
      <c r="E30" s="18"/>
      <c r="F30" s="18"/>
      <c r="G30" s="487"/>
      <c r="H30" s="488"/>
      <c r="I30" s="506"/>
      <c r="J30" s="448"/>
      <c r="K30" s="449"/>
      <c r="L30" s="454"/>
      <c r="M30" s="448"/>
      <c r="N30" s="455"/>
      <c r="O30" s="35"/>
      <c r="P30" s="36"/>
      <c r="Q30" s="36"/>
      <c r="R30" s="36"/>
      <c r="S30" s="36"/>
      <c r="T30" s="36">
        <v>1</v>
      </c>
      <c r="U30" s="36">
        <v>0</v>
      </c>
      <c r="V30" s="36">
        <v>0</v>
      </c>
      <c r="W30" s="36">
        <v>1</v>
      </c>
      <c r="X30" s="36">
        <v>0</v>
      </c>
      <c r="Y30" s="36">
        <v>0</v>
      </c>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2:50" hidden="1" x14ac:dyDescent="0.25">
      <c r="B31" s="473"/>
      <c r="C31" s="448"/>
      <c r="D31" s="448"/>
      <c r="E31" s="448"/>
      <c r="F31" s="448"/>
      <c r="G31" s="448"/>
      <c r="H31" s="448"/>
      <c r="I31" s="506"/>
      <c r="J31" s="448"/>
      <c r="K31" s="449"/>
      <c r="L31" s="454"/>
      <c r="M31" s="448"/>
      <c r="N31" s="455"/>
      <c r="O31" s="35"/>
      <c r="P31" s="36"/>
      <c r="Q31" s="36"/>
      <c r="R31" s="36"/>
      <c r="S31" s="36"/>
      <c r="T31" s="36">
        <v>2</v>
      </c>
      <c r="U31" s="36">
        <f>-COS(U28)</f>
        <v>-0.15643446504023092</v>
      </c>
      <c r="V31" s="36">
        <f>SIN(U28)</f>
        <v>0.98768834059513777</v>
      </c>
      <c r="W31" s="36">
        <v>2</v>
      </c>
      <c r="X31" s="36">
        <f>-COS(X28)</f>
        <v>-0.95105651629515353</v>
      </c>
      <c r="Y31" s="36">
        <f>SIN(X28)</f>
        <v>0.3090169943749474</v>
      </c>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2:50" hidden="1" x14ac:dyDescent="0.25">
      <c r="B32" s="473"/>
      <c r="C32" s="448"/>
      <c r="D32" s="448"/>
      <c r="E32" s="448"/>
      <c r="F32" s="448"/>
      <c r="G32" s="448"/>
      <c r="H32" s="448"/>
      <c r="I32" s="506"/>
      <c r="J32" s="448"/>
      <c r="K32" s="449"/>
      <c r="L32" s="454"/>
      <c r="M32" s="448"/>
      <c r="N32" s="455"/>
      <c r="O32" s="35"/>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2:50" hidden="1" x14ac:dyDescent="0.25">
      <c r="B33" s="473"/>
      <c r="C33" s="448"/>
      <c r="D33" s="448"/>
      <c r="E33" s="448"/>
      <c r="F33" s="448"/>
      <c r="G33" s="448"/>
      <c r="H33" s="448"/>
      <c r="I33" s="507"/>
      <c r="J33" s="450"/>
      <c r="K33" s="451"/>
      <c r="L33" s="456"/>
      <c r="M33" s="450"/>
      <c r="N33" s="457"/>
      <c r="O33" s="35"/>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2:50" ht="15.75" hidden="1" customHeight="1" x14ac:dyDescent="0.25">
      <c r="B34" s="473"/>
      <c r="C34" s="448"/>
      <c r="D34" s="448"/>
      <c r="E34" s="448"/>
      <c r="F34" s="448"/>
      <c r="G34" s="448"/>
      <c r="H34" s="448"/>
      <c r="I34" s="489" t="s">
        <v>7</v>
      </c>
      <c r="J34" s="465"/>
      <c r="K34" s="20">
        <v>0.1</v>
      </c>
      <c r="L34" s="482" t="s">
        <v>7</v>
      </c>
      <c r="M34" s="465"/>
      <c r="N34" s="21">
        <v>0.45</v>
      </c>
      <c r="O34" s="35"/>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2:50" hidden="1" x14ac:dyDescent="0.25">
      <c r="B35" s="473"/>
      <c r="C35" s="448"/>
      <c r="D35" s="448"/>
      <c r="E35" s="448"/>
      <c r="F35" s="448"/>
      <c r="G35" s="448"/>
      <c r="H35" s="448"/>
      <c r="I35" s="505"/>
      <c r="J35" s="446"/>
      <c r="K35" s="447"/>
      <c r="L35" s="446"/>
      <c r="M35" s="446"/>
      <c r="N35" s="453"/>
      <c r="O35" s="35"/>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spans="2:50" ht="15.75" hidden="1" thickBot="1" x14ac:dyDescent="0.3">
      <c r="B36" s="474"/>
      <c r="C36" s="475"/>
      <c r="D36" s="475"/>
      <c r="E36" s="475"/>
      <c r="F36" s="475"/>
      <c r="G36" s="475"/>
      <c r="H36" s="475"/>
      <c r="I36" s="508"/>
      <c r="J36" s="475"/>
      <c r="K36" s="476"/>
      <c r="L36" s="475"/>
      <c r="M36" s="475"/>
      <c r="N36" s="484"/>
      <c r="O36" s="35"/>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2:50" ht="42" customHeight="1" thickTop="1" thickBot="1" x14ac:dyDescent="0.3">
      <c r="B37" s="428" t="s">
        <v>16</v>
      </c>
      <c r="C37" s="429"/>
      <c r="D37" s="429"/>
      <c r="E37" s="429"/>
      <c r="F37" s="429"/>
      <c r="G37" s="429"/>
      <c r="H37" s="430"/>
      <c r="I37" s="33"/>
      <c r="J37" s="33"/>
      <c r="K37" s="33"/>
      <c r="L37" s="33"/>
      <c r="M37" s="33"/>
      <c r="N37" s="34"/>
      <c r="O37" s="35"/>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row>
    <row r="38" spans="2:50" ht="15.75" hidden="1" customHeight="1" thickTop="1" x14ac:dyDescent="0.25">
      <c r="B38" s="497"/>
      <c r="C38" s="498"/>
      <c r="D38" s="498"/>
      <c r="E38" s="498"/>
      <c r="F38" s="498"/>
      <c r="G38" s="498"/>
      <c r="H38" s="498"/>
      <c r="I38" s="437" t="s">
        <v>17</v>
      </c>
      <c r="J38" s="438"/>
      <c r="K38" s="439"/>
      <c r="L38" s="499" t="s">
        <v>18</v>
      </c>
      <c r="M38" s="438"/>
      <c r="N38" s="500"/>
      <c r="O38" s="35"/>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2:50" hidden="1" x14ac:dyDescent="0.25">
      <c r="B39" s="473"/>
      <c r="C39" s="448"/>
      <c r="D39" s="448"/>
      <c r="E39" s="448"/>
      <c r="F39" s="448"/>
      <c r="G39" s="448"/>
      <c r="H39" s="448"/>
      <c r="I39" s="440"/>
      <c r="J39" s="441"/>
      <c r="K39" s="442"/>
      <c r="L39" s="480"/>
      <c r="M39" s="441"/>
      <c r="N39" s="445"/>
      <c r="O39" s="35"/>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2:50" ht="15" hidden="1" customHeight="1" x14ac:dyDescent="0.25">
      <c r="B40" s="473"/>
      <c r="C40" s="448"/>
      <c r="D40" s="448"/>
      <c r="E40" s="448"/>
      <c r="F40" s="448"/>
      <c r="G40" s="448"/>
      <c r="H40" s="448"/>
      <c r="I40" s="490"/>
      <c r="J40" s="446"/>
      <c r="K40" s="447"/>
      <c r="L40" s="452"/>
      <c r="M40" s="446"/>
      <c r="N40" s="453"/>
      <c r="O40" s="35"/>
      <c r="P40" s="36"/>
      <c r="Q40" s="36"/>
      <c r="R40" s="36"/>
      <c r="S40" s="36"/>
      <c r="T40" s="36" t="s">
        <v>2</v>
      </c>
      <c r="U40" s="36">
        <f>K46*PI()</f>
        <v>3.1415926535897931</v>
      </c>
      <c r="V40" s="36"/>
      <c r="W40" s="36" t="s">
        <v>2</v>
      </c>
      <c r="X40" s="36">
        <f>N46*PI()</f>
        <v>3.1415926535897931</v>
      </c>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row>
    <row r="41" spans="2:50" ht="15" hidden="1" customHeight="1" x14ac:dyDescent="0.25">
      <c r="B41" s="473"/>
      <c r="C41" s="448"/>
      <c r="D41" s="448"/>
      <c r="E41" s="448"/>
      <c r="F41" s="448"/>
      <c r="G41" s="448"/>
      <c r="H41" s="448"/>
      <c r="I41" s="473"/>
      <c r="J41" s="448"/>
      <c r="K41" s="449"/>
      <c r="L41" s="454"/>
      <c r="M41" s="448"/>
      <c r="N41" s="455"/>
      <c r="O41" s="35"/>
      <c r="P41" s="36"/>
      <c r="Q41" s="36"/>
      <c r="R41" s="36"/>
      <c r="S41" s="36"/>
      <c r="T41" s="36" t="s">
        <v>3</v>
      </c>
      <c r="U41" s="36" t="s">
        <v>4</v>
      </c>
      <c r="V41" s="36" t="s">
        <v>5</v>
      </c>
      <c r="W41" s="36" t="s">
        <v>3</v>
      </c>
      <c r="X41" s="36" t="s">
        <v>4</v>
      </c>
      <c r="Y41" s="36" t="s">
        <v>5</v>
      </c>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2:50" ht="15" hidden="1" customHeight="1" thickBot="1" x14ac:dyDescent="0.3">
      <c r="B42" s="473"/>
      <c r="C42" s="448"/>
      <c r="D42" s="448"/>
      <c r="E42" s="448"/>
      <c r="F42" s="448"/>
      <c r="G42" s="448"/>
      <c r="H42" s="448"/>
      <c r="I42" s="473"/>
      <c r="J42" s="448"/>
      <c r="K42" s="449"/>
      <c r="L42" s="454"/>
      <c r="M42" s="448"/>
      <c r="N42" s="455"/>
      <c r="O42" s="35"/>
      <c r="P42" s="36" t="s">
        <v>2</v>
      </c>
      <c r="Q42" s="36">
        <f>G46*PI()</f>
        <v>3.0295330852450619</v>
      </c>
      <c r="R42" s="36"/>
      <c r="S42" s="36"/>
      <c r="T42" s="36">
        <v>1</v>
      </c>
      <c r="U42" s="36">
        <v>0</v>
      </c>
      <c r="V42" s="36">
        <v>0</v>
      </c>
      <c r="W42" s="36">
        <v>1</v>
      </c>
      <c r="X42" s="36">
        <v>0</v>
      </c>
      <c r="Y42" s="36">
        <v>0</v>
      </c>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row>
    <row r="43" spans="2:50" ht="15" customHeight="1" thickTop="1" x14ac:dyDescent="0.25">
      <c r="B43" s="19"/>
      <c r="C43" s="18"/>
      <c r="D43" s="18"/>
      <c r="E43" s="18"/>
      <c r="F43" s="18"/>
      <c r="G43" s="502" t="s">
        <v>11</v>
      </c>
      <c r="H43" s="503"/>
      <c r="I43" s="473"/>
      <c r="J43" s="448"/>
      <c r="K43" s="449"/>
      <c r="L43" s="454"/>
      <c r="M43" s="448"/>
      <c r="N43" s="455"/>
      <c r="O43" s="35"/>
      <c r="P43" s="36" t="s">
        <v>3</v>
      </c>
      <c r="Q43" s="36" t="s">
        <v>4</v>
      </c>
      <c r="R43" s="36" t="s">
        <v>5</v>
      </c>
      <c r="S43" s="36"/>
      <c r="T43" s="36">
        <v>2</v>
      </c>
      <c r="U43" s="36">
        <f>-COS(U40)</f>
        <v>1</v>
      </c>
      <c r="V43" s="36">
        <f>SIN(U40)</f>
        <v>1.22514845490862E-16</v>
      </c>
      <c r="W43" s="36">
        <v>2</v>
      </c>
      <c r="X43" s="36">
        <f>-COS(X40)</f>
        <v>1</v>
      </c>
      <c r="Y43" s="36">
        <f>SIN(X40)</f>
        <v>1.22514845490862E-16</v>
      </c>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2:50" ht="15" customHeight="1" x14ac:dyDescent="0.25">
      <c r="B44" s="19"/>
      <c r="C44" s="18"/>
      <c r="D44" s="18"/>
      <c r="E44" s="18"/>
      <c r="F44" s="18"/>
      <c r="G44" s="433"/>
      <c r="H44" s="434"/>
      <c r="I44" s="473"/>
      <c r="J44" s="448"/>
      <c r="K44" s="449"/>
      <c r="L44" s="454"/>
      <c r="M44" s="448"/>
      <c r="N44" s="455"/>
      <c r="O44" s="35"/>
      <c r="P44" s="36">
        <v>1</v>
      </c>
      <c r="Q44" s="36">
        <v>0</v>
      </c>
      <c r="R44" s="36">
        <v>0</v>
      </c>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row>
    <row r="45" spans="2:50" ht="15" customHeight="1" thickBot="1" x14ac:dyDescent="0.3">
      <c r="B45" s="19"/>
      <c r="C45" s="18"/>
      <c r="D45" s="18"/>
      <c r="E45" s="18"/>
      <c r="F45" s="18"/>
      <c r="G45" s="435"/>
      <c r="H45" s="436"/>
      <c r="I45" s="501"/>
      <c r="J45" s="450"/>
      <c r="K45" s="451"/>
      <c r="L45" s="456"/>
      <c r="M45" s="450"/>
      <c r="N45" s="457"/>
      <c r="O45" s="35"/>
      <c r="P45" s="36">
        <v>2</v>
      </c>
      <c r="Q45" s="36">
        <f>-COS(Q42)</f>
        <v>0.99372789411163676</v>
      </c>
      <c r="R45" s="36">
        <f>SIN(Q42)</f>
        <v>0.11182518707541529</v>
      </c>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2:50" ht="15.75" customHeight="1" x14ac:dyDescent="0.25">
      <c r="B46" s="19"/>
      <c r="C46" s="18"/>
      <c r="D46" s="18"/>
      <c r="E46" s="18"/>
      <c r="F46" s="18"/>
      <c r="G46" s="485">
        <f>Tablas!$C$61</f>
        <v>0.96433033155438386</v>
      </c>
      <c r="H46" s="486"/>
      <c r="I46" s="489" t="s">
        <v>7</v>
      </c>
      <c r="J46" s="465"/>
      <c r="K46" s="20">
        <v>1</v>
      </c>
      <c r="L46" s="489" t="s">
        <v>7</v>
      </c>
      <c r="M46" s="465"/>
      <c r="N46" s="21">
        <v>1</v>
      </c>
      <c r="O46" s="35"/>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2:50" ht="15.75" customHeight="1" x14ac:dyDescent="0.25">
      <c r="B47" s="19"/>
      <c r="C47" s="18"/>
      <c r="D47" s="18"/>
      <c r="E47" s="18"/>
      <c r="F47" s="18"/>
      <c r="G47" s="460"/>
      <c r="H47" s="461"/>
      <c r="I47" s="490"/>
      <c r="J47" s="446"/>
      <c r="K47" s="447"/>
      <c r="L47" s="452"/>
      <c r="M47" s="446"/>
      <c r="N47" s="453"/>
      <c r="O47" s="35"/>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2:50" ht="15.75" customHeight="1" thickBot="1" x14ac:dyDescent="0.3">
      <c r="B48" s="19"/>
      <c r="C48" s="18"/>
      <c r="D48" s="18"/>
      <c r="E48" s="18"/>
      <c r="F48" s="18"/>
      <c r="G48" s="460"/>
      <c r="H48" s="461"/>
      <c r="I48" s="491"/>
      <c r="J48" s="492"/>
      <c r="K48" s="493"/>
      <c r="L48" s="494"/>
      <c r="M48" s="492"/>
      <c r="N48" s="495"/>
      <c r="O48" s="35"/>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2:50" ht="15" customHeight="1" thickTop="1" x14ac:dyDescent="0.25">
      <c r="B49" s="23"/>
      <c r="C49" s="22"/>
      <c r="D49" s="22"/>
      <c r="E49" s="22"/>
      <c r="F49" s="24"/>
      <c r="G49" s="460"/>
      <c r="H49" s="461"/>
      <c r="I49" s="443" t="s">
        <v>19</v>
      </c>
      <c r="J49" s="443"/>
      <c r="K49" s="496"/>
      <c r="L49" s="481" t="s">
        <v>20</v>
      </c>
      <c r="M49" s="443"/>
      <c r="N49" s="444"/>
      <c r="O49" s="35"/>
      <c r="P49" s="36"/>
      <c r="Q49" s="36"/>
      <c r="R49" s="36"/>
      <c r="S49" s="36"/>
      <c r="T49" s="36" t="s">
        <v>2</v>
      </c>
      <c r="U49" s="36">
        <f>K57*PI()</f>
        <v>3.1415926535897931</v>
      </c>
      <c r="V49" s="36"/>
      <c r="W49" s="36" t="s">
        <v>2</v>
      </c>
      <c r="X49" s="36">
        <f>N57*PI()</f>
        <v>2.2305307840487529</v>
      </c>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2:50" ht="14.45" customHeight="1" x14ac:dyDescent="0.25">
      <c r="B50" s="23"/>
      <c r="C50" s="22"/>
      <c r="D50" s="22"/>
      <c r="E50" s="22"/>
      <c r="F50" s="24"/>
      <c r="G50" s="460"/>
      <c r="H50" s="461"/>
      <c r="I50" s="441"/>
      <c r="J50" s="441"/>
      <c r="K50" s="442"/>
      <c r="L50" s="480"/>
      <c r="M50" s="441"/>
      <c r="N50" s="445"/>
      <c r="O50" s="35"/>
      <c r="P50" s="36"/>
      <c r="Q50" s="36"/>
      <c r="R50" s="36"/>
      <c r="S50" s="36"/>
      <c r="T50" s="36" t="s">
        <v>3</v>
      </c>
      <c r="U50" s="36" t="s">
        <v>4</v>
      </c>
      <c r="V50" s="36" t="s">
        <v>5</v>
      </c>
      <c r="W50" s="36" t="s">
        <v>3</v>
      </c>
      <c r="X50" s="36" t="s">
        <v>4</v>
      </c>
      <c r="Y50" s="36" t="s">
        <v>5</v>
      </c>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2:50" ht="14.45" customHeight="1" x14ac:dyDescent="0.25">
      <c r="B51" s="23"/>
      <c r="C51" s="22"/>
      <c r="D51" s="22"/>
      <c r="E51" s="22"/>
      <c r="F51" s="24"/>
      <c r="G51" s="460"/>
      <c r="H51" s="461"/>
      <c r="I51" s="446"/>
      <c r="J51" s="446"/>
      <c r="K51" s="447"/>
      <c r="L51" s="452"/>
      <c r="M51" s="446"/>
      <c r="N51" s="453"/>
      <c r="O51" s="35"/>
      <c r="P51" s="36"/>
      <c r="Q51" s="36"/>
      <c r="R51" s="36"/>
      <c r="S51" s="36"/>
      <c r="T51" s="36">
        <v>1</v>
      </c>
      <c r="U51" s="36">
        <v>0</v>
      </c>
      <c r="V51" s="36">
        <v>0</v>
      </c>
      <c r="W51" s="36">
        <v>1</v>
      </c>
      <c r="X51" s="36">
        <v>0</v>
      </c>
      <c r="Y51" s="36">
        <v>0</v>
      </c>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2:50" ht="14.45" customHeight="1" x14ac:dyDescent="0.25">
      <c r="B52" s="23"/>
      <c r="C52" s="22"/>
      <c r="D52" s="22"/>
      <c r="E52" s="22"/>
      <c r="F52" s="24"/>
      <c r="G52" s="460"/>
      <c r="H52" s="461"/>
      <c r="I52" s="448"/>
      <c r="J52" s="448"/>
      <c r="K52" s="449"/>
      <c r="L52" s="454"/>
      <c r="M52" s="448"/>
      <c r="N52" s="455"/>
      <c r="O52" s="35"/>
      <c r="P52" s="36"/>
      <c r="Q52" s="36"/>
      <c r="R52" s="36"/>
      <c r="S52" s="36"/>
      <c r="T52" s="36">
        <v>2</v>
      </c>
      <c r="U52" s="36">
        <f>-COS(U49)</f>
        <v>1</v>
      </c>
      <c r="V52" s="36">
        <f>SIN(U49)</f>
        <v>1.22514845490862E-16</v>
      </c>
      <c r="W52" s="36">
        <v>2</v>
      </c>
      <c r="X52" s="36">
        <f>-COS(X49)</f>
        <v>0.61290705365297626</v>
      </c>
      <c r="Y52" s="36">
        <f>SIN(X49)</f>
        <v>0.79015501237569052</v>
      </c>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2:50" ht="15" customHeight="1" thickBot="1" x14ac:dyDescent="0.3">
      <c r="B53" s="23"/>
      <c r="C53" s="22"/>
      <c r="D53" s="22"/>
      <c r="E53" s="22"/>
      <c r="F53" s="24"/>
      <c r="G53" s="487"/>
      <c r="H53" s="488"/>
      <c r="I53" s="448"/>
      <c r="J53" s="448"/>
      <c r="K53" s="449"/>
      <c r="L53" s="454"/>
      <c r="M53" s="448"/>
      <c r="N53" s="455"/>
      <c r="O53" s="35"/>
      <c r="P53" s="36"/>
      <c r="Q53" s="36"/>
      <c r="R53" s="36"/>
      <c r="S53" s="36"/>
      <c r="T53" s="36" t="s">
        <v>2</v>
      </c>
      <c r="U53" s="36">
        <f>K68*PI()</f>
        <v>2.7960174616949161</v>
      </c>
      <c r="V53" s="36"/>
      <c r="W53" s="36" t="s">
        <v>2</v>
      </c>
      <c r="X53" s="36">
        <f>N68*PI()</f>
        <v>3.1415926535897931</v>
      </c>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2:50" hidden="1" x14ac:dyDescent="0.25">
      <c r="B54" s="473"/>
      <c r="C54" s="448"/>
      <c r="D54" s="448"/>
      <c r="E54" s="448"/>
      <c r="F54" s="448"/>
      <c r="G54" s="448"/>
      <c r="H54" s="449"/>
      <c r="I54" s="448"/>
      <c r="J54" s="448"/>
      <c r="K54" s="449"/>
      <c r="L54" s="454"/>
      <c r="M54" s="448"/>
      <c r="N54" s="455"/>
      <c r="O54" s="35"/>
      <c r="P54" s="36"/>
      <c r="Q54" s="36"/>
      <c r="R54" s="36"/>
      <c r="S54" s="36"/>
      <c r="T54" s="36" t="s">
        <v>3</v>
      </c>
      <c r="U54" s="36" t="s">
        <v>4</v>
      </c>
      <c r="V54" s="36" t="s">
        <v>5</v>
      </c>
      <c r="W54" s="36" t="s">
        <v>3</v>
      </c>
      <c r="X54" s="36" t="s">
        <v>4</v>
      </c>
      <c r="Y54" s="36" t="s">
        <v>5</v>
      </c>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2:50" hidden="1" x14ac:dyDescent="0.25">
      <c r="B55" s="473"/>
      <c r="C55" s="448"/>
      <c r="D55" s="448"/>
      <c r="E55" s="448"/>
      <c r="F55" s="448"/>
      <c r="G55" s="448"/>
      <c r="H55" s="449"/>
      <c r="I55" s="448"/>
      <c r="J55" s="448"/>
      <c r="K55" s="449"/>
      <c r="L55" s="454"/>
      <c r="M55" s="448"/>
      <c r="N55" s="455"/>
      <c r="O55" s="35"/>
      <c r="P55" s="36"/>
      <c r="Q55" s="36"/>
      <c r="R55" s="36"/>
      <c r="S55" s="36"/>
      <c r="T55" s="36">
        <v>1</v>
      </c>
      <c r="U55" s="36">
        <v>0</v>
      </c>
      <c r="V55" s="36">
        <v>0</v>
      </c>
      <c r="W55" s="36">
        <v>1</v>
      </c>
      <c r="X55" s="36">
        <v>0</v>
      </c>
      <c r="Y55" s="36">
        <v>0</v>
      </c>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row>
    <row r="56" spans="2:50" hidden="1" x14ac:dyDescent="0.25">
      <c r="B56" s="473"/>
      <c r="C56" s="448"/>
      <c r="D56" s="448"/>
      <c r="E56" s="448"/>
      <c r="F56" s="448"/>
      <c r="G56" s="448"/>
      <c r="H56" s="449"/>
      <c r="I56" s="450"/>
      <c r="J56" s="450"/>
      <c r="K56" s="451"/>
      <c r="L56" s="456"/>
      <c r="M56" s="450"/>
      <c r="N56" s="457"/>
      <c r="O56" s="35"/>
      <c r="P56" s="36"/>
      <c r="Q56" s="36"/>
      <c r="R56" s="36"/>
      <c r="S56" s="36"/>
      <c r="T56" s="36">
        <v>2</v>
      </c>
      <c r="U56" s="36">
        <f>-COS(U53)</f>
        <v>0.94088076895422545</v>
      </c>
      <c r="V56" s="36">
        <f>SIN(U53)</f>
        <v>0.33873792024529131</v>
      </c>
      <c r="W56" s="36">
        <v>2</v>
      </c>
      <c r="X56" s="36">
        <f>-COS(X53)</f>
        <v>1</v>
      </c>
      <c r="Y56" s="36">
        <f>SIN(X53)</f>
        <v>1.22514845490862E-16</v>
      </c>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row>
    <row r="57" spans="2:50" ht="15.75" hidden="1" customHeight="1" x14ac:dyDescent="0.25">
      <c r="B57" s="473"/>
      <c r="C57" s="448"/>
      <c r="D57" s="448"/>
      <c r="E57" s="448"/>
      <c r="F57" s="448"/>
      <c r="G57" s="448"/>
      <c r="H57" s="449"/>
      <c r="I57" s="464" t="s">
        <v>7</v>
      </c>
      <c r="J57" s="465"/>
      <c r="K57" s="20">
        <v>1</v>
      </c>
      <c r="L57" s="489" t="s">
        <v>7</v>
      </c>
      <c r="M57" s="465"/>
      <c r="N57" s="21">
        <v>0.71</v>
      </c>
      <c r="O57" s="35"/>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2:50" hidden="1" x14ac:dyDescent="0.25">
      <c r="B58" s="473"/>
      <c r="C58" s="448"/>
      <c r="D58" s="448"/>
      <c r="E58" s="448"/>
      <c r="F58" s="448"/>
      <c r="G58" s="448"/>
      <c r="H58" s="449"/>
      <c r="I58" s="446"/>
      <c r="J58" s="446"/>
      <c r="K58" s="447"/>
      <c r="L58" s="446"/>
      <c r="M58" s="446"/>
      <c r="N58" s="453"/>
      <c r="O58" s="35"/>
      <c r="P58" s="36"/>
      <c r="Q58" s="36"/>
      <c r="R58" s="36"/>
      <c r="S58" s="36"/>
      <c r="T58" s="36" t="s">
        <v>2</v>
      </c>
      <c r="U58" s="36">
        <f>H68*PI()</f>
        <v>1.4765485471872026</v>
      </c>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2:50" ht="15.75" hidden="1" thickBot="1" x14ac:dyDescent="0.3">
      <c r="B59" s="473"/>
      <c r="C59" s="448"/>
      <c r="D59" s="448"/>
      <c r="E59" s="448"/>
      <c r="F59" s="448"/>
      <c r="G59" s="448"/>
      <c r="H59" s="449"/>
      <c r="I59" s="492"/>
      <c r="J59" s="492"/>
      <c r="K59" s="493"/>
      <c r="L59" s="492"/>
      <c r="M59" s="492"/>
      <c r="N59" s="495"/>
      <c r="O59" s="35"/>
      <c r="P59" s="36"/>
      <c r="Q59" s="36"/>
      <c r="R59" s="36"/>
      <c r="S59" s="36"/>
      <c r="T59" s="36" t="s">
        <v>3</v>
      </c>
      <c r="U59" s="36" t="s">
        <v>4</v>
      </c>
      <c r="V59" s="36" t="s">
        <v>5</v>
      </c>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row>
    <row r="60" spans="2:50" ht="15.75" hidden="1" thickTop="1" x14ac:dyDescent="0.25">
      <c r="B60" s="470"/>
      <c r="C60" s="471"/>
      <c r="D60" s="471"/>
      <c r="E60" s="472"/>
      <c r="F60" s="477" t="s">
        <v>21</v>
      </c>
      <c r="G60" s="478"/>
      <c r="H60" s="479"/>
      <c r="I60" s="477" t="s">
        <v>22</v>
      </c>
      <c r="J60" s="478"/>
      <c r="K60" s="479"/>
      <c r="L60" s="481" t="s">
        <v>23</v>
      </c>
      <c r="M60" s="443"/>
      <c r="N60" s="444"/>
      <c r="O60" s="35"/>
      <c r="P60" s="36"/>
      <c r="Q60" s="36"/>
      <c r="R60" s="36"/>
      <c r="S60" s="36"/>
      <c r="T60" s="36">
        <v>1</v>
      </c>
      <c r="U60" s="36">
        <v>0</v>
      </c>
      <c r="V60" s="36">
        <v>0</v>
      </c>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2:50" hidden="1" x14ac:dyDescent="0.25">
      <c r="B61" s="473"/>
      <c r="C61" s="448"/>
      <c r="D61" s="448"/>
      <c r="E61" s="449"/>
      <c r="F61" s="480"/>
      <c r="G61" s="441"/>
      <c r="H61" s="442"/>
      <c r="I61" s="480"/>
      <c r="J61" s="441"/>
      <c r="K61" s="442"/>
      <c r="L61" s="480"/>
      <c r="M61" s="441"/>
      <c r="N61" s="445"/>
      <c r="O61" s="35"/>
      <c r="P61" s="36"/>
      <c r="Q61" s="36"/>
      <c r="R61" s="36"/>
      <c r="S61" s="36"/>
      <c r="T61" s="36">
        <v>2</v>
      </c>
      <c r="U61" s="36">
        <f>-COS(U58)</f>
        <v>-9.4108313318514505E-2</v>
      </c>
      <c r="V61" s="36">
        <f>SIN(U58)</f>
        <v>0.99556196460308</v>
      </c>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row r="62" spans="2:50" hidden="1" x14ac:dyDescent="0.25">
      <c r="B62" s="473"/>
      <c r="C62" s="448"/>
      <c r="D62" s="448"/>
      <c r="E62" s="449"/>
      <c r="F62" s="452"/>
      <c r="G62" s="446"/>
      <c r="H62" s="447"/>
      <c r="I62" s="452"/>
      <c r="J62" s="446"/>
      <c r="K62" s="447"/>
      <c r="L62" s="452"/>
      <c r="M62" s="446"/>
      <c r="N62" s="453"/>
      <c r="O62" s="35"/>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2:50" hidden="1" x14ac:dyDescent="0.25">
      <c r="B63" s="473"/>
      <c r="C63" s="448"/>
      <c r="D63" s="448"/>
      <c r="E63" s="449"/>
      <c r="F63" s="454"/>
      <c r="G63" s="448"/>
      <c r="H63" s="449"/>
      <c r="I63" s="454"/>
      <c r="J63" s="448"/>
      <c r="K63" s="449"/>
      <c r="L63" s="454"/>
      <c r="M63" s="448"/>
      <c r="N63" s="455"/>
      <c r="O63" s="35"/>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row>
    <row r="64" spans="2:50" hidden="1" x14ac:dyDescent="0.25">
      <c r="B64" s="473"/>
      <c r="C64" s="448"/>
      <c r="D64" s="448"/>
      <c r="E64" s="449"/>
      <c r="F64" s="454"/>
      <c r="G64" s="448"/>
      <c r="H64" s="449"/>
      <c r="I64" s="454"/>
      <c r="J64" s="448"/>
      <c r="K64" s="449"/>
      <c r="L64" s="454"/>
      <c r="M64" s="448"/>
      <c r="N64" s="455"/>
      <c r="O64" s="35"/>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2:50" hidden="1" x14ac:dyDescent="0.25">
      <c r="B65" s="473"/>
      <c r="C65" s="448"/>
      <c r="D65" s="448"/>
      <c r="E65" s="449"/>
      <c r="F65" s="454"/>
      <c r="G65" s="448"/>
      <c r="H65" s="449"/>
      <c r="I65" s="454"/>
      <c r="J65" s="448"/>
      <c r="K65" s="449"/>
      <c r="L65" s="454"/>
      <c r="M65" s="448"/>
      <c r="N65" s="455"/>
      <c r="O65" s="35"/>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row>
    <row r="66" spans="2:50" hidden="1" x14ac:dyDescent="0.25">
      <c r="B66" s="473"/>
      <c r="C66" s="448"/>
      <c r="D66" s="448"/>
      <c r="E66" s="449"/>
      <c r="F66" s="454"/>
      <c r="G66" s="448"/>
      <c r="H66" s="449"/>
      <c r="I66" s="454"/>
      <c r="J66" s="448"/>
      <c r="K66" s="449"/>
      <c r="L66" s="454"/>
      <c r="M66" s="448"/>
      <c r="N66" s="455"/>
      <c r="O66" s="35"/>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row>
    <row r="67" spans="2:50" hidden="1" x14ac:dyDescent="0.25">
      <c r="B67" s="473"/>
      <c r="C67" s="448"/>
      <c r="D67" s="448"/>
      <c r="E67" s="449"/>
      <c r="F67" s="456"/>
      <c r="G67" s="450"/>
      <c r="H67" s="451"/>
      <c r="I67" s="456"/>
      <c r="J67" s="450"/>
      <c r="K67" s="451"/>
      <c r="L67" s="456"/>
      <c r="M67" s="450"/>
      <c r="N67" s="457"/>
      <c r="O67" s="35"/>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row>
    <row r="68" spans="2:50" ht="15.75" hidden="1" customHeight="1" x14ac:dyDescent="0.25">
      <c r="B68" s="473"/>
      <c r="C68" s="448"/>
      <c r="D68" s="448"/>
      <c r="E68" s="449"/>
      <c r="F68" s="482" t="s">
        <v>7</v>
      </c>
      <c r="G68" s="465"/>
      <c r="H68" s="20">
        <v>0.47</v>
      </c>
      <c r="I68" s="464" t="s">
        <v>7</v>
      </c>
      <c r="J68" s="465"/>
      <c r="K68" s="20">
        <v>0.89</v>
      </c>
      <c r="L68" s="464" t="s">
        <v>7</v>
      </c>
      <c r="M68" s="465"/>
      <c r="N68" s="21">
        <v>1</v>
      </c>
      <c r="O68" s="35"/>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row>
    <row r="69" spans="2:50" hidden="1" x14ac:dyDescent="0.25">
      <c r="B69" s="473"/>
      <c r="C69" s="448"/>
      <c r="D69" s="448"/>
      <c r="E69" s="449"/>
      <c r="F69" s="452"/>
      <c r="G69" s="446"/>
      <c r="H69" s="447"/>
      <c r="I69" s="452"/>
      <c r="J69" s="446"/>
      <c r="K69" s="447"/>
      <c r="L69" s="446"/>
      <c r="M69" s="446"/>
      <c r="N69" s="453"/>
      <c r="O69" s="35"/>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row>
    <row r="70" spans="2:50" ht="15.75" hidden="1" thickBot="1" x14ac:dyDescent="0.3">
      <c r="B70" s="474"/>
      <c r="C70" s="475"/>
      <c r="D70" s="475"/>
      <c r="E70" s="476"/>
      <c r="F70" s="483"/>
      <c r="G70" s="475"/>
      <c r="H70" s="476"/>
      <c r="I70" s="483"/>
      <c r="J70" s="475"/>
      <c r="K70" s="476"/>
      <c r="L70" s="475"/>
      <c r="M70" s="475"/>
      <c r="N70" s="484"/>
      <c r="O70" s="35"/>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row>
    <row r="71" spans="2:50" ht="42" customHeight="1" thickTop="1" thickBot="1" x14ac:dyDescent="0.3">
      <c r="B71" s="428" t="s">
        <v>24</v>
      </c>
      <c r="C71" s="429"/>
      <c r="D71" s="429"/>
      <c r="E71" s="429"/>
      <c r="F71" s="429"/>
      <c r="G71" s="429"/>
      <c r="H71" s="430"/>
      <c r="I71" s="33"/>
      <c r="J71" s="33"/>
      <c r="K71" s="33"/>
      <c r="L71" s="33"/>
      <c r="M71" s="33"/>
      <c r="N71" s="34"/>
      <c r="O71" s="35"/>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row>
    <row r="72" spans="2:50" ht="15.75" thickTop="1" x14ac:dyDescent="0.25">
      <c r="B72" s="19"/>
      <c r="C72" s="18"/>
      <c r="D72" s="18"/>
      <c r="E72" s="18"/>
      <c r="F72" s="18"/>
      <c r="G72" s="431" t="s">
        <v>11</v>
      </c>
      <c r="H72" s="432"/>
      <c r="I72" s="437" t="s">
        <v>25</v>
      </c>
      <c r="J72" s="438"/>
      <c r="K72" s="439"/>
      <c r="L72" s="443" t="s">
        <v>26</v>
      </c>
      <c r="M72" s="443"/>
      <c r="N72" s="444"/>
      <c r="O72" s="35"/>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row>
    <row r="73" spans="2:50" x14ac:dyDescent="0.25">
      <c r="B73" s="19"/>
      <c r="C73" s="18"/>
      <c r="D73" s="18"/>
      <c r="E73" s="18"/>
      <c r="F73" s="18"/>
      <c r="G73" s="433"/>
      <c r="H73" s="434"/>
      <c r="I73" s="440"/>
      <c r="J73" s="441"/>
      <c r="K73" s="442"/>
      <c r="L73" s="441"/>
      <c r="M73" s="441"/>
      <c r="N73" s="445"/>
      <c r="O73" s="35"/>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row>
    <row r="74" spans="2:50" ht="15.75" thickBot="1" x14ac:dyDescent="0.3">
      <c r="B74" s="19"/>
      <c r="C74" s="18"/>
      <c r="D74" s="18"/>
      <c r="E74" s="18"/>
      <c r="F74" s="18"/>
      <c r="G74" s="435"/>
      <c r="H74" s="436"/>
      <c r="I74" s="446"/>
      <c r="J74" s="446"/>
      <c r="K74" s="447"/>
      <c r="L74" s="452"/>
      <c r="M74" s="446"/>
      <c r="N74" s="453"/>
      <c r="O74" s="35"/>
      <c r="P74" s="36" t="s">
        <v>2</v>
      </c>
      <c r="Q74" s="36">
        <f>G75*PI()</f>
        <v>2.9059732045705586</v>
      </c>
      <c r="R74" s="36"/>
      <c r="S74" s="36"/>
      <c r="T74" s="36" t="s">
        <v>2</v>
      </c>
      <c r="U74" s="36">
        <f>K80*PI()</f>
        <v>1.5393804002589986</v>
      </c>
      <c r="V74" s="36"/>
      <c r="W74" s="36" t="s">
        <v>2</v>
      </c>
      <c r="X74" s="36">
        <f>N80*PI()</f>
        <v>3.0159289474462012</v>
      </c>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row>
    <row r="75" spans="2:50" x14ac:dyDescent="0.25">
      <c r="B75" s="19"/>
      <c r="C75" s="18"/>
      <c r="D75" s="18"/>
      <c r="E75" s="18"/>
      <c r="F75" s="18"/>
      <c r="G75" s="458">
        <f>Tablas!$C$62</f>
        <v>0.92500000000000004</v>
      </c>
      <c r="H75" s="459"/>
      <c r="I75" s="448"/>
      <c r="J75" s="448"/>
      <c r="K75" s="449"/>
      <c r="L75" s="454"/>
      <c r="M75" s="448"/>
      <c r="N75" s="455"/>
      <c r="O75" s="35"/>
      <c r="P75" s="36" t="s">
        <v>3</v>
      </c>
      <c r="Q75" s="36" t="s">
        <v>4</v>
      </c>
      <c r="R75" s="36" t="s">
        <v>5</v>
      </c>
      <c r="S75" s="36"/>
      <c r="T75" s="36" t="s">
        <v>3</v>
      </c>
      <c r="U75" s="36" t="s">
        <v>4</v>
      </c>
      <c r="V75" s="36" t="s">
        <v>5</v>
      </c>
      <c r="W75" s="36" t="s">
        <v>3</v>
      </c>
      <c r="X75" s="36" t="s">
        <v>4</v>
      </c>
      <c r="Y75" s="36" t="s">
        <v>5</v>
      </c>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row>
    <row r="76" spans="2:50" x14ac:dyDescent="0.25">
      <c r="B76" s="19"/>
      <c r="C76" s="18"/>
      <c r="D76" s="18"/>
      <c r="E76" s="18"/>
      <c r="F76" s="18"/>
      <c r="G76" s="460"/>
      <c r="H76" s="461"/>
      <c r="I76" s="448"/>
      <c r="J76" s="448"/>
      <c r="K76" s="449"/>
      <c r="L76" s="454"/>
      <c r="M76" s="448"/>
      <c r="N76" s="455"/>
      <c r="O76" s="35"/>
      <c r="P76" s="36">
        <v>1</v>
      </c>
      <c r="Q76" s="36">
        <v>0</v>
      </c>
      <c r="R76" s="36">
        <v>0</v>
      </c>
      <c r="S76" s="36"/>
      <c r="T76" s="36">
        <v>1</v>
      </c>
      <c r="U76" s="36">
        <v>0</v>
      </c>
      <c r="V76" s="36">
        <v>0</v>
      </c>
      <c r="W76" s="36">
        <v>1</v>
      </c>
      <c r="X76" s="36">
        <v>0</v>
      </c>
      <c r="Y76" s="36">
        <v>0</v>
      </c>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row>
    <row r="77" spans="2:50" x14ac:dyDescent="0.25">
      <c r="B77" s="19"/>
      <c r="C77" s="18"/>
      <c r="D77" s="18"/>
      <c r="E77" s="18"/>
      <c r="F77" s="18"/>
      <c r="G77" s="460"/>
      <c r="H77" s="461"/>
      <c r="I77" s="448"/>
      <c r="J77" s="448"/>
      <c r="K77" s="449"/>
      <c r="L77" s="454"/>
      <c r="M77" s="448"/>
      <c r="N77" s="455"/>
      <c r="O77" s="35"/>
      <c r="P77" s="36">
        <v>2</v>
      </c>
      <c r="Q77" s="36">
        <f>-COS(Q74)</f>
        <v>0.97236992039767656</v>
      </c>
      <c r="R77" s="36">
        <f>SIN(Q74)</f>
        <v>0.23344536385590553</v>
      </c>
      <c r="S77" s="36"/>
      <c r="T77" s="36">
        <v>2</v>
      </c>
      <c r="U77" s="36">
        <f>-COS(U74)</f>
        <v>-3.1410759078128396E-2</v>
      </c>
      <c r="V77" s="36">
        <f>SIN(U74)</f>
        <v>0.9995065603657316</v>
      </c>
      <c r="W77" s="36">
        <v>2</v>
      </c>
      <c r="X77" s="36">
        <f>-COS(X74)</f>
        <v>0.99211470131447776</v>
      </c>
      <c r="Y77" s="36">
        <f>SIN(X74)</f>
        <v>0.12533323356430454</v>
      </c>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row>
    <row r="78" spans="2:50" x14ac:dyDescent="0.25">
      <c r="B78" s="19"/>
      <c r="C78" s="18"/>
      <c r="D78" s="18"/>
      <c r="E78" s="18"/>
      <c r="F78" s="18"/>
      <c r="G78" s="460"/>
      <c r="H78" s="461"/>
      <c r="I78" s="448"/>
      <c r="J78" s="448"/>
      <c r="K78" s="449"/>
      <c r="L78" s="454"/>
      <c r="M78" s="448"/>
      <c r="N78" s="455"/>
      <c r="O78" s="35"/>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row>
    <row r="79" spans="2:50" x14ac:dyDescent="0.25">
      <c r="B79" s="19"/>
      <c r="C79" s="18"/>
      <c r="D79" s="18"/>
      <c r="E79" s="18"/>
      <c r="F79" s="18"/>
      <c r="G79" s="460"/>
      <c r="H79" s="461"/>
      <c r="I79" s="450"/>
      <c r="J79" s="450"/>
      <c r="K79" s="451"/>
      <c r="L79" s="456"/>
      <c r="M79" s="450"/>
      <c r="N79" s="457"/>
      <c r="O79" s="35"/>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row>
    <row r="80" spans="2:50" ht="15.75" customHeight="1" x14ac:dyDescent="0.25">
      <c r="B80" s="19"/>
      <c r="C80" s="18"/>
      <c r="D80" s="18"/>
      <c r="E80" s="18"/>
      <c r="F80" s="18"/>
      <c r="G80" s="460"/>
      <c r="H80" s="461"/>
      <c r="I80" s="464" t="s">
        <v>7</v>
      </c>
      <c r="J80" s="465"/>
      <c r="K80" s="20">
        <v>0.49</v>
      </c>
      <c r="L80" s="464" t="s">
        <v>7</v>
      </c>
      <c r="M80" s="465"/>
      <c r="N80" s="21">
        <v>0.96</v>
      </c>
      <c r="O80" s="35"/>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row>
    <row r="81" spans="2:50" x14ac:dyDescent="0.25">
      <c r="B81" s="19"/>
      <c r="C81" s="18"/>
      <c r="D81" s="18"/>
      <c r="E81" s="18"/>
      <c r="F81" s="18"/>
      <c r="G81" s="460"/>
      <c r="H81" s="461"/>
      <c r="I81" s="466"/>
      <c r="J81" s="420"/>
      <c r="K81" s="467"/>
      <c r="L81" s="419"/>
      <c r="M81" s="420"/>
      <c r="N81" s="421"/>
      <c r="O81" s="35"/>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row>
    <row r="82" spans="2:50" ht="15.75" thickBot="1" x14ac:dyDescent="0.3">
      <c r="B82" s="25"/>
      <c r="C82" s="26"/>
      <c r="D82" s="26"/>
      <c r="E82" s="26"/>
      <c r="F82" s="26"/>
      <c r="G82" s="462"/>
      <c r="H82" s="463"/>
      <c r="I82" s="468"/>
      <c r="J82" s="423"/>
      <c r="K82" s="469"/>
      <c r="L82" s="422"/>
      <c r="M82" s="423"/>
      <c r="N82" s="424"/>
      <c r="O82" s="35"/>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row>
    <row r="83" spans="2:50" ht="15.75" thickTop="1" x14ac:dyDescent="0.25">
      <c r="O83" s="35"/>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row>
    <row r="84" spans="2:50" x14ac:dyDescent="0.25">
      <c r="O84" s="35"/>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row>
    <row r="85" spans="2:50" x14ac:dyDescent="0.25">
      <c r="O85" s="35"/>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row>
  </sheetData>
  <mergeCells count="78">
    <mergeCell ref="G3:H5"/>
    <mergeCell ref="I3:K4"/>
    <mergeCell ref="L3:N4"/>
    <mergeCell ref="I5:K10"/>
    <mergeCell ref="L5:N10"/>
    <mergeCell ref="G6:H13"/>
    <mergeCell ref="I11:J11"/>
    <mergeCell ref="L11:M11"/>
    <mergeCell ref="I12:K13"/>
    <mergeCell ref="L12:N13"/>
    <mergeCell ref="B15:H19"/>
    <mergeCell ref="I15:K16"/>
    <mergeCell ref="L15:N16"/>
    <mergeCell ref="I17:K22"/>
    <mergeCell ref="L17:N22"/>
    <mergeCell ref="G20:H22"/>
    <mergeCell ref="G23:H30"/>
    <mergeCell ref="I23:J23"/>
    <mergeCell ref="L23:M23"/>
    <mergeCell ref="I24:K25"/>
    <mergeCell ref="L24:N25"/>
    <mergeCell ref="I26:K27"/>
    <mergeCell ref="L26:N27"/>
    <mergeCell ref="I28:K33"/>
    <mergeCell ref="L28:N33"/>
    <mergeCell ref="B31:H36"/>
    <mergeCell ref="I34:J34"/>
    <mergeCell ref="L34:M34"/>
    <mergeCell ref="I35:K36"/>
    <mergeCell ref="L35:N36"/>
    <mergeCell ref="B38:H42"/>
    <mergeCell ref="I38:K39"/>
    <mergeCell ref="L38:N39"/>
    <mergeCell ref="I40:K45"/>
    <mergeCell ref="L40:N45"/>
    <mergeCell ref="G43:H45"/>
    <mergeCell ref="G46:H53"/>
    <mergeCell ref="I46:J46"/>
    <mergeCell ref="L46:M46"/>
    <mergeCell ref="I47:K48"/>
    <mergeCell ref="L47:N48"/>
    <mergeCell ref="I49:K50"/>
    <mergeCell ref="L49:N50"/>
    <mergeCell ref="I51:K56"/>
    <mergeCell ref="L51:N56"/>
    <mergeCell ref="B54:H59"/>
    <mergeCell ref="I57:J57"/>
    <mergeCell ref="L57:M57"/>
    <mergeCell ref="I58:K59"/>
    <mergeCell ref="L58:N59"/>
    <mergeCell ref="B60:E70"/>
    <mergeCell ref="F60:H61"/>
    <mergeCell ref="I60:K61"/>
    <mergeCell ref="L60:N61"/>
    <mergeCell ref="F62:H67"/>
    <mergeCell ref="L62:N67"/>
    <mergeCell ref="F68:G68"/>
    <mergeCell ref="I68:J68"/>
    <mergeCell ref="L68:M68"/>
    <mergeCell ref="F69:H70"/>
    <mergeCell ref="I69:K70"/>
    <mergeCell ref="L69:N70"/>
    <mergeCell ref="L81:N82"/>
    <mergeCell ref="B1:H1"/>
    <mergeCell ref="B2:H2"/>
    <mergeCell ref="B14:H14"/>
    <mergeCell ref="B37:H37"/>
    <mergeCell ref="B71:H71"/>
    <mergeCell ref="G72:H74"/>
    <mergeCell ref="I72:K73"/>
    <mergeCell ref="L72:N73"/>
    <mergeCell ref="I74:K79"/>
    <mergeCell ref="L74:N79"/>
    <mergeCell ref="G75:H82"/>
    <mergeCell ref="I80:J80"/>
    <mergeCell ref="L80:M80"/>
    <mergeCell ref="I81:K82"/>
    <mergeCell ref="I62:K67"/>
  </mergeCells>
  <conditionalFormatting sqref="G6">
    <cfRule type="cellIs" dxfId="194" priority="58" operator="between">
      <formula>0.9</formula>
      <formula>1</formula>
    </cfRule>
    <cfRule type="cellIs" dxfId="193" priority="59" operator="between">
      <formula>0.75</formula>
      <formula>"89.9%"</formula>
    </cfRule>
    <cfRule type="cellIs" dxfId="192" priority="60" operator="between">
      <formula>0</formula>
      <formula>"74.9%"</formula>
    </cfRule>
  </conditionalFormatting>
  <conditionalFormatting sqref="K11">
    <cfRule type="cellIs" dxfId="191" priority="55" operator="between">
      <formula>0.9</formula>
      <formula>1</formula>
    </cfRule>
    <cfRule type="cellIs" dxfId="190" priority="56" operator="between">
      <formula>0.75</formula>
      <formula>"89.9%"</formula>
    </cfRule>
    <cfRule type="cellIs" dxfId="189" priority="57" operator="between">
      <formula>0</formula>
      <formula>"74.9%"</formula>
    </cfRule>
  </conditionalFormatting>
  <conditionalFormatting sqref="N11">
    <cfRule type="cellIs" dxfId="188" priority="52" operator="between">
      <formula>0.9</formula>
      <formula>1</formula>
    </cfRule>
    <cfRule type="cellIs" dxfId="187" priority="53" operator="between">
      <formula>0.75</formula>
      <formula>"89.9%"</formula>
    </cfRule>
    <cfRule type="cellIs" dxfId="186" priority="54" operator="between">
      <formula>0</formula>
      <formula>"74.9%"</formula>
    </cfRule>
  </conditionalFormatting>
  <conditionalFormatting sqref="K23">
    <cfRule type="cellIs" dxfId="185" priority="49" operator="between">
      <formula>0.9</formula>
      <formula>1</formula>
    </cfRule>
    <cfRule type="cellIs" dxfId="184" priority="50" operator="between">
      <formula>0.75</formula>
      <formula>"89.9%"</formula>
    </cfRule>
    <cfRule type="cellIs" dxfId="183" priority="51" operator="between">
      <formula>0</formula>
      <formula>"74.9%"</formula>
    </cfRule>
  </conditionalFormatting>
  <conditionalFormatting sqref="N23">
    <cfRule type="cellIs" dxfId="182" priority="46" operator="between">
      <formula>0.9</formula>
      <formula>1</formula>
    </cfRule>
    <cfRule type="cellIs" dxfId="181" priority="47" operator="between">
      <formula>0.75</formula>
      <formula>"89.9%"</formula>
    </cfRule>
    <cfRule type="cellIs" dxfId="180" priority="48" operator="between">
      <formula>0</formula>
      <formula>"74.9%"</formula>
    </cfRule>
  </conditionalFormatting>
  <conditionalFormatting sqref="K34">
    <cfRule type="cellIs" dxfId="179" priority="43" operator="between">
      <formula>0.9</formula>
      <formula>1</formula>
    </cfRule>
    <cfRule type="cellIs" dxfId="178" priority="44" operator="between">
      <formula>0.75</formula>
      <formula>"89.9%"</formula>
    </cfRule>
    <cfRule type="cellIs" dxfId="177" priority="45" operator="between">
      <formula>0</formula>
      <formula>"74.9%"</formula>
    </cfRule>
  </conditionalFormatting>
  <conditionalFormatting sqref="N34">
    <cfRule type="cellIs" dxfId="176" priority="40" operator="between">
      <formula>0.9</formula>
      <formula>1</formula>
    </cfRule>
    <cfRule type="cellIs" dxfId="175" priority="41" operator="between">
      <formula>0.75</formula>
      <formula>"89.9%"</formula>
    </cfRule>
    <cfRule type="cellIs" dxfId="174" priority="42" operator="between">
      <formula>0</formula>
      <formula>"74.9%"</formula>
    </cfRule>
  </conditionalFormatting>
  <conditionalFormatting sqref="G23">
    <cfRule type="cellIs" dxfId="173" priority="37" operator="between">
      <formula>0.9</formula>
      <formula>1</formula>
    </cfRule>
    <cfRule type="cellIs" dxfId="172" priority="38" operator="between">
      <formula>0.75</formula>
      <formula>"89.9%"</formula>
    </cfRule>
    <cfRule type="cellIs" dxfId="171" priority="39" operator="between">
      <formula>0</formula>
      <formula>"74.9%"</formula>
    </cfRule>
  </conditionalFormatting>
  <conditionalFormatting sqref="K46">
    <cfRule type="cellIs" dxfId="170" priority="34" operator="between">
      <formula>0.9</formula>
      <formula>1</formula>
    </cfRule>
    <cfRule type="cellIs" dxfId="169" priority="35" operator="between">
      <formula>0.75</formula>
      <formula>"89.9%"</formula>
    </cfRule>
    <cfRule type="cellIs" dxfId="168" priority="36" operator="between">
      <formula>0</formula>
      <formula>"74.9%"</formula>
    </cfRule>
  </conditionalFormatting>
  <conditionalFormatting sqref="N46">
    <cfRule type="cellIs" dxfId="167" priority="31" operator="between">
      <formula>0.9</formula>
      <formula>1</formula>
    </cfRule>
    <cfRule type="cellIs" dxfId="166" priority="32" operator="between">
      <formula>0.75</formula>
      <formula>"89.9%"</formula>
    </cfRule>
    <cfRule type="cellIs" dxfId="165" priority="33" operator="between">
      <formula>0</formula>
      <formula>"74.9%"</formula>
    </cfRule>
  </conditionalFormatting>
  <conditionalFormatting sqref="K57">
    <cfRule type="cellIs" dxfId="164" priority="28" operator="between">
      <formula>0.9</formula>
      <formula>1</formula>
    </cfRule>
    <cfRule type="cellIs" dxfId="163" priority="29" operator="between">
      <formula>0.75</formula>
      <formula>"89.9%"</formula>
    </cfRule>
    <cfRule type="cellIs" dxfId="162" priority="30" operator="between">
      <formula>0</formula>
      <formula>"74.9%"</formula>
    </cfRule>
  </conditionalFormatting>
  <conditionalFormatting sqref="N57">
    <cfRule type="cellIs" dxfId="161" priority="25" operator="between">
      <formula>0.9</formula>
      <formula>1</formula>
    </cfRule>
    <cfRule type="cellIs" dxfId="160" priority="26" operator="between">
      <formula>0.75</formula>
      <formula>"89.9%"</formula>
    </cfRule>
    <cfRule type="cellIs" dxfId="159" priority="27" operator="between">
      <formula>0</formula>
      <formula>"74.9%"</formula>
    </cfRule>
  </conditionalFormatting>
  <conditionalFormatting sqref="N68">
    <cfRule type="cellIs" dxfId="158" priority="19" operator="between">
      <formula>0.9</formula>
      <formula>1</formula>
    </cfRule>
    <cfRule type="cellIs" dxfId="157" priority="20" operator="between">
      <formula>0.75</formula>
      <formula>"89.9%"</formula>
    </cfRule>
    <cfRule type="cellIs" dxfId="156" priority="21" operator="between">
      <formula>0</formula>
      <formula>"74.9%"</formula>
    </cfRule>
  </conditionalFormatting>
  <conditionalFormatting sqref="N80">
    <cfRule type="cellIs" dxfId="155" priority="4" operator="between">
      <formula>0.9</formula>
      <formula>1</formula>
    </cfRule>
    <cfRule type="cellIs" dxfId="154" priority="5" operator="between">
      <formula>0.75</formula>
      <formula>"89.9%"</formula>
    </cfRule>
    <cfRule type="cellIs" dxfId="153" priority="6" operator="between">
      <formula>0</formula>
      <formula>"74.9%"</formula>
    </cfRule>
  </conditionalFormatting>
  <conditionalFormatting sqref="H68">
    <cfRule type="cellIs" dxfId="152" priority="16" operator="between">
      <formula>0.9</formula>
      <formula>1</formula>
    </cfRule>
    <cfRule type="cellIs" dxfId="151" priority="17" operator="between">
      <formula>0.75</formula>
      <formula>"89.9%"</formula>
    </cfRule>
    <cfRule type="cellIs" dxfId="150" priority="18" operator="between">
      <formula>0</formula>
      <formula>"74.9%"</formula>
    </cfRule>
  </conditionalFormatting>
  <conditionalFormatting sqref="K68">
    <cfRule type="cellIs" dxfId="149" priority="22" operator="between">
      <formula>0.9</formula>
      <formula>1</formula>
    </cfRule>
    <cfRule type="cellIs" dxfId="148" priority="23" operator="between">
      <formula>0.75</formula>
      <formula>"89.9%"</formula>
    </cfRule>
    <cfRule type="cellIs" dxfId="147" priority="24" operator="between">
      <formula>0</formula>
      <formula>"74.9%"</formula>
    </cfRule>
  </conditionalFormatting>
  <conditionalFormatting sqref="G75">
    <cfRule type="cellIs" dxfId="146" priority="10" operator="between">
      <formula>0.9</formula>
      <formula>1</formula>
    </cfRule>
    <cfRule type="cellIs" dxfId="145" priority="11" operator="between">
      <formula>0.75</formula>
      <formula>"89.9%"</formula>
    </cfRule>
    <cfRule type="cellIs" dxfId="144" priority="12" operator="between">
      <formula>0</formula>
      <formula>"74.9%"</formula>
    </cfRule>
  </conditionalFormatting>
  <conditionalFormatting sqref="K80">
    <cfRule type="cellIs" dxfId="143" priority="7" operator="between">
      <formula>0.9</formula>
      <formula>1</formula>
    </cfRule>
    <cfRule type="cellIs" dxfId="142" priority="8" operator="between">
      <formula>0.75</formula>
      <formula>"89.9%"</formula>
    </cfRule>
    <cfRule type="cellIs" dxfId="141" priority="9" operator="between">
      <formula>0</formula>
      <formula>"74.9%"</formula>
    </cfRule>
  </conditionalFormatting>
  <conditionalFormatting sqref="G46">
    <cfRule type="cellIs" dxfId="140" priority="1" operator="between">
      <formula>0.9</formula>
      <formula>1</formula>
    </cfRule>
    <cfRule type="cellIs" dxfId="139" priority="2" operator="between">
      <formula>0.75</formula>
      <formula>"89.9%"</formula>
    </cfRule>
    <cfRule type="cellIs" dxfId="138" priority="3" operator="between">
      <formula>0</formula>
      <formula>"74.9%"</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82"/>
  <sheetViews>
    <sheetView topLeftCell="A49" zoomScale="70" zoomScaleNormal="70" workbookViewId="0">
      <selection activeCell="G75" sqref="G75:H82"/>
    </sheetView>
  </sheetViews>
  <sheetFormatPr baseColWidth="10" defaultColWidth="11.42578125" defaultRowHeight="15" x14ac:dyDescent="0.25"/>
  <cols>
    <col min="1" max="1" width="29.7109375" style="27" customWidth="1"/>
    <col min="2" max="10" width="11.42578125" style="27" customWidth="1"/>
    <col min="11" max="11" width="12.140625" style="27" bestFit="1" customWidth="1"/>
    <col min="12" max="13" width="11.42578125" style="27" customWidth="1"/>
    <col min="14" max="14" width="12.140625" style="27" bestFit="1" customWidth="1"/>
    <col min="15" max="16" width="15.7109375" style="28" customWidth="1"/>
    <col min="17" max="17" width="13.7109375" style="28" bestFit="1" customWidth="1"/>
    <col min="18" max="18" width="11.7109375" style="28" bestFit="1" customWidth="1"/>
    <col min="19" max="19" width="11.42578125" style="28"/>
    <col min="20" max="21" width="11.7109375" style="28" bestFit="1" customWidth="1"/>
    <col min="22" max="22" width="14.85546875" style="28" bestFit="1" customWidth="1"/>
    <col min="23" max="24" width="11.7109375" style="28" bestFit="1" customWidth="1"/>
    <col min="25" max="25" width="14.85546875" style="28" bestFit="1" customWidth="1"/>
    <col min="26" max="16384" width="11.42578125" style="28"/>
  </cols>
  <sheetData>
    <row r="1" spans="2:22" ht="48" customHeight="1" thickTop="1" thickBot="1" x14ac:dyDescent="0.3">
      <c r="B1" s="532" t="s">
        <v>30</v>
      </c>
      <c r="C1" s="533"/>
      <c r="D1" s="533"/>
      <c r="E1" s="533"/>
      <c r="F1" s="533"/>
      <c r="G1" s="533"/>
      <c r="H1" s="533"/>
      <c r="I1" s="533"/>
      <c r="J1" s="533"/>
      <c r="K1" s="533"/>
      <c r="L1" s="533"/>
      <c r="M1" s="533"/>
      <c r="N1" s="534"/>
    </row>
    <row r="2" spans="2:22" ht="42" customHeight="1" thickTop="1" x14ac:dyDescent="0.25">
      <c r="B2" s="535" t="s">
        <v>6</v>
      </c>
      <c r="C2" s="536"/>
      <c r="D2" s="536"/>
      <c r="E2" s="536"/>
      <c r="F2" s="536"/>
      <c r="G2" s="536"/>
      <c r="H2" s="536"/>
      <c r="I2" s="536"/>
      <c r="J2" s="536"/>
      <c r="K2" s="536"/>
      <c r="L2" s="536"/>
      <c r="M2" s="536"/>
      <c r="N2" s="537"/>
    </row>
    <row r="3" spans="2:22" x14ac:dyDescent="0.25">
      <c r="B3" s="237"/>
      <c r="C3" s="237"/>
      <c r="D3" s="237"/>
      <c r="E3" s="237"/>
      <c r="F3" s="237"/>
      <c r="G3" s="524" t="s">
        <v>11</v>
      </c>
      <c r="H3" s="524"/>
      <c r="I3" s="538" t="s">
        <v>9</v>
      </c>
      <c r="J3" s="538"/>
      <c r="K3" s="538"/>
      <c r="L3" s="525" t="s">
        <v>10</v>
      </c>
      <c r="M3" s="525"/>
      <c r="N3" s="525"/>
      <c r="P3" s="260">
        <v>0.75</v>
      </c>
      <c r="T3" s="28" t="s">
        <v>2</v>
      </c>
      <c r="U3" s="28">
        <f>N11*PI()</f>
        <v>3.1221774712741284</v>
      </c>
    </row>
    <row r="4" spans="2:22" x14ac:dyDescent="0.25">
      <c r="B4" s="237"/>
      <c r="C4" s="237"/>
      <c r="D4" s="237"/>
      <c r="E4" s="237"/>
      <c r="F4" s="237"/>
      <c r="G4" s="524"/>
      <c r="H4" s="524"/>
      <c r="I4" s="538"/>
      <c r="J4" s="538"/>
      <c r="K4" s="538"/>
      <c r="L4" s="525"/>
      <c r="M4" s="525"/>
      <c r="N4" s="525"/>
      <c r="P4" s="260">
        <v>0.2</v>
      </c>
      <c r="T4" s="28" t="s">
        <v>3</v>
      </c>
      <c r="U4" s="28" t="s">
        <v>4</v>
      </c>
      <c r="V4" s="28" t="s">
        <v>5</v>
      </c>
    </row>
    <row r="5" spans="2:22" ht="15" customHeight="1" x14ac:dyDescent="0.25">
      <c r="B5" s="237"/>
      <c r="C5" s="237"/>
      <c r="D5" s="237"/>
      <c r="E5" s="237"/>
      <c r="F5" s="237"/>
      <c r="G5" s="524"/>
      <c r="H5" s="524"/>
      <c r="I5" s="527"/>
      <c r="J5" s="527"/>
      <c r="K5" s="527"/>
      <c r="L5" s="527"/>
      <c r="M5" s="527"/>
      <c r="N5" s="527"/>
      <c r="P5" s="260">
        <v>0.05</v>
      </c>
      <c r="T5" s="28">
        <v>1</v>
      </c>
      <c r="U5" s="28">
        <v>0</v>
      </c>
      <c r="V5" s="28">
        <v>0</v>
      </c>
    </row>
    <row r="6" spans="2:22" ht="15" customHeight="1" x14ac:dyDescent="0.25">
      <c r="B6" s="237"/>
      <c r="C6" s="237"/>
      <c r="D6" s="237"/>
      <c r="E6" s="237"/>
      <c r="F6" s="237"/>
      <c r="G6" s="529">
        <f>SIG!$G$6</f>
        <v>0.9913333333333334</v>
      </c>
      <c r="H6" s="529"/>
      <c r="I6" s="527"/>
      <c r="J6" s="527"/>
      <c r="K6" s="527"/>
      <c r="L6" s="527"/>
      <c r="M6" s="527"/>
      <c r="N6" s="527"/>
      <c r="P6" s="260">
        <v>1</v>
      </c>
      <c r="T6" s="28">
        <v>2</v>
      </c>
      <c r="U6" s="28">
        <f>-COS(U3)</f>
        <v>0.99981153126819944</v>
      </c>
      <c r="V6" s="28">
        <f>SIN(U3)</f>
        <v>1.941396258207603E-2</v>
      </c>
    </row>
    <row r="7" spans="2:22" ht="15" customHeight="1" x14ac:dyDescent="0.25">
      <c r="B7" s="237"/>
      <c r="C7" s="237"/>
      <c r="D7" s="237"/>
      <c r="E7" s="237"/>
      <c r="F7" s="237"/>
      <c r="G7" s="529"/>
      <c r="H7" s="529"/>
      <c r="I7" s="527"/>
      <c r="J7" s="527"/>
      <c r="K7" s="527"/>
      <c r="L7" s="527"/>
      <c r="M7" s="527"/>
      <c r="N7" s="527"/>
      <c r="P7" s="28" t="s">
        <v>2</v>
      </c>
      <c r="Q7" s="28">
        <f>G6*PI()</f>
        <v>3.1143655172586819</v>
      </c>
      <c r="T7" s="28" t="s">
        <v>2</v>
      </c>
      <c r="U7" s="28">
        <f>K11*PI()</f>
        <v>3.1143655172586819</v>
      </c>
    </row>
    <row r="8" spans="2:22" ht="15" customHeight="1" x14ac:dyDescent="0.25">
      <c r="B8" s="237"/>
      <c r="C8" s="237"/>
      <c r="D8" s="237"/>
      <c r="E8" s="237"/>
      <c r="F8" s="237"/>
      <c r="G8" s="529"/>
      <c r="H8" s="529"/>
      <c r="I8" s="527"/>
      <c r="J8" s="527"/>
      <c r="K8" s="527"/>
      <c r="L8" s="527"/>
      <c r="M8" s="527"/>
      <c r="N8" s="527"/>
      <c r="P8" s="28" t="s">
        <v>3</v>
      </c>
      <c r="Q8" s="28" t="s">
        <v>4</v>
      </c>
      <c r="R8" s="28" t="s">
        <v>5</v>
      </c>
      <c r="T8" s="28" t="s">
        <v>3</v>
      </c>
      <c r="U8" s="28" t="s">
        <v>4</v>
      </c>
      <c r="V8" s="28" t="s">
        <v>5</v>
      </c>
    </row>
    <row r="9" spans="2:22" ht="15" customHeight="1" x14ac:dyDescent="0.25">
      <c r="B9" s="237"/>
      <c r="C9" s="237"/>
      <c r="D9" s="237"/>
      <c r="E9" s="237"/>
      <c r="F9" s="237"/>
      <c r="G9" s="529"/>
      <c r="H9" s="529"/>
      <c r="I9" s="527"/>
      <c r="J9" s="527"/>
      <c r="K9" s="527"/>
      <c r="L9" s="527"/>
      <c r="M9" s="527"/>
      <c r="N9" s="527"/>
      <c r="P9" s="28">
        <v>1</v>
      </c>
      <c r="Q9" s="28">
        <v>0</v>
      </c>
      <c r="R9" s="28">
        <v>0</v>
      </c>
      <c r="T9" s="28">
        <v>1</v>
      </c>
      <c r="U9" s="28">
        <v>0</v>
      </c>
      <c r="V9" s="28">
        <v>0</v>
      </c>
    </row>
    <row r="10" spans="2:22" ht="15.75" customHeight="1" x14ac:dyDescent="0.25">
      <c r="B10" s="237"/>
      <c r="C10" s="237"/>
      <c r="D10" s="237"/>
      <c r="E10" s="237"/>
      <c r="F10" s="237"/>
      <c r="G10" s="529"/>
      <c r="H10" s="529"/>
      <c r="I10" s="527"/>
      <c r="J10" s="527"/>
      <c r="K10" s="527"/>
      <c r="L10" s="527"/>
      <c r="M10" s="527"/>
      <c r="N10" s="527"/>
      <c r="P10" s="28">
        <v>2</v>
      </c>
      <c r="Q10" s="28">
        <f>-COS(Q7)</f>
        <v>0.99962936442098871</v>
      </c>
      <c r="R10" s="28">
        <f>SIN(Q7)</f>
        <v>2.7223772466175186E-2</v>
      </c>
      <c r="T10" s="28">
        <v>2</v>
      </c>
      <c r="U10" s="28">
        <f>-COS(U7)</f>
        <v>0.99962936442098871</v>
      </c>
      <c r="V10" s="28">
        <f>SIN(U7)</f>
        <v>2.7223772466175186E-2</v>
      </c>
    </row>
    <row r="11" spans="2:22" ht="15.75" customHeight="1" x14ac:dyDescent="0.25">
      <c r="B11" s="237"/>
      <c r="C11" s="237"/>
      <c r="D11" s="237"/>
      <c r="E11" s="237"/>
      <c r="F11" s="237"/>
      <c r="G11" s="529"/>
      <c r="H11" s="529"/>
      <c r="I11" s="530" t="s">
        <v>7</v>
      </c>
      <c r="J11" s="530"/>
      <c r="K11" s="238">
        <f>Tablas!$C$19</f>
        <v>0.9913333333333334</v>
      </c>
      <c r="L11" s="530" t="s">
        <v>7</v>
      </c>
      <c r="M11" s="530"/>
      <c r="N11" s="238">
        <f>Tablas!$C$24</f>
        <v>0.9938199555268632</v>
      </c>
    </row>
    <row r="12" spans="2:22" ht="15.75" customHeight="1" x14ac:dyDescent="0.25">
      <c r="B12" s="237"/>
      <c r="C12" s="237"/>
      <c r="D12" s="237"/>
      <c r="E12" s="237"/>
      <c r="F12" s="237"/>
      <c r="G12" s="529"/>
      <c r="H12" s="529"/>
      <c r="I12" s="530"/>
      <c r="J12" s="530"/>
      <c r="K12" s="530"/>
      <c r="L12" s="530"/>
      <c r="M12" s="530"/>
      <c r="N12" s="530"/>
    </row>
    <row r="13" spans="2:22" ht="15.75" customHeight="1" x14ac:dyDescent="0.25">
      <c r="B13" s="237"/>
      <c r="C13" s="237"/>
      <c r="D13" s="237"/>
      <c r="E13" s="237"/>
      <c r="F13" s="237"/>
      <c r="G13" s="529"/>
      <c r="H13" s="529"/>
      <c r="I13" s="530"/>
      <c r="J13" s="530"/>
      <c r="K13" s="530"/>
      <c r="L13" s="530"/>
      <c r="M13" s="530"/>
      <c r="N13" s="530"/>
    </row>
    <row r="14" spans="2:22" ht="42" customHeight="1" x14ac:dyDescent="0.25">
      <c r="B14" s="539" t="s">
        <v>8</v>
      </c>
      <c r="C14" s="539"/>
      <c r="D14" s="539"/>
      <c r="E14" s="539"/>
      <c r="F14" s="539"/>
      <c r="G14" s="539"/>
      <c r="H14" s="539"/>
      <c r="I14" s="539"/>
      <c r="J14" s="539"/>
      <c r="K14" s="539"/>
      <c r="L14" s="539"/>
      <c r="M14" s="539"/>
      <c r="N14" s="539"/>
    </row>
    <row r="15" spans="2:22" x14ac:dyDescent="0.25">
      <c r="B15" s="528"/>
      <c r="C15" s="528"/>
      <c r="D15" s="528"/>
      <c r="E15" s="528"/>
      <c r="F15" s="528"/>
      <c r="G15" s="528"/>
      <c r="H15" s="528"/>
      <c r="I15" s="525" t="s">
        <v>12</v>
      </c>
      <c r="J15" s="525"/>
      <c r="K15" s="525"/>
      <c r="L15" s="525" t="s">
        <v>13</v>
      </c>
      <c r="M15" s="525"/>
      <c r="N15" s="525"/>
    </row>
    <row r="16" spans="2:22" x14ac:dyDescent="0.25">
      <c r="B16" s="528"/>
      <c r="C16" s="528"/>
      <c r="D16" s="528"/>
      <c r="E16" s="528"/>
      <c r="F16" s="528"/>
      <c r="G16" s="528"/>
      <c r="H16" s="528"/>
      <c r="I16" s="525"/>
      <c r="J16" s="525"/>
      <c r="K16" s="525"/>
      <c r="L16" s="525"/>
      <c r="M16" s="525"/>
      <c r="N16" s="525"/>
    </row>
    <row r="17" spans="2:25" x14ac:dyDescent="0.25">
      <c r="B17" s="528"/>
      <c r="C17" s="528"/>
      <c r="D17" s="528"/>
      <c r="E17" s="528"/>
      <c r="F17" s="528"/>
      <c r="G17" s="528"/>
      <c r="H17" s="528"/>
      <c r="I17" s="527"/>
      <c r="J17" s="527"/>
      <c r="K17" s="527"/>
      <c r="L17" s="527"/>
      <c r="M17" s="527"/>
      <c r="N17" s="527"/>
      <c r="T17" s="28" t="s">
        <v>2</v>
      </c>
      <c r="U17" s="28">
        <f>N23*PI()</f>
        <v>3.1415926535897931</v>
      </c>
      <c r="W17" s="28" t="s">
        <v>2</v>
      </c>
      <c r="X17" s="28">
        <f>K23*PI()</f>
        <v>3.1415926535897931</v>
      </c>
    </row>
    <row r="18" spans="2:25" x14ac:dyDescent="0.25">
      <c r="B18" s="528"/>
      <c r="C18" s="528"/>
      <c r="D18" s="528"/>
      <c r="E18" s="528"/>
      <c r="F18" s="528"/>
      <c r="G18" s="528"/>
      <c r="H18" s="528"/>
      <c r="I18" s="527"/>
      <c r="J18" s="527"/>
      <c r="K18" s="527"/>
      <c r="L18" s="527"/>
      <c r="M18" s="527"/>
      <c r="N18" s="527"/>
      <c r="T18" s="28" t="s">
        <v>3</v>
      </c>
      <c r="U18" s="28" t="s">
        <v>4</v>
      </c>
      <c r="V18" s="28" t="s">
        <v>5</v>
      </c>
      <c r="W18" s="28" t="s">
        <v>3</v>
      </c>
      <c r="X18" s="28" t="s">
        <v>4</v>
      </c>
      <c r="Y18" s="28" t="s">
        <v>5</v>
      </c>
    </row>
    <row r="19" spans="2:25" x14ac:dyDescent="0.25">
      <c r="B19" s="528"/>
      <c r="C19" s="528"/>
      <c r="D19" s="528"/>
      <c r="E19" s="528"/>
      <c r="F19" s="528"/>
      <c r="G19" s="528"/>
      <c r="H19" s="528"/>
      <c r="I19" s="527"/>
      <c r="J19" s="527"/>
      <c r="K19" s="527"/>
      <c r="L19" s="527"/>
      <c r="M19" s="527"/>
      <c r="N19" s="527"/>
      <c r="T19" s="28">
        <v>1</v>
      </c>
      <c r="U19" s="28">
        <v>0</v>
      </c>
      <c r="V19" s="28">
        <v>0</v>
      </c>
      <c r="W19" s="28">
        <v>1</v>
      </c>
      <c r="X19" s="28">
        <v>0</v>
      </c>
      <c r="Y19" s="28">
        <v>0</v>
      </c>
    </row>
    <row r="20" spans="2:25" x14ac:dyDescent="0.25">
      <c r="B20" s="237"/>
      <c r="C20" s="237"/>
      <c r="D20" s="237"/>
      <c r="E20" s="237"/>
      <c r="F20" s="237"/>
      <c r="G20" s="524" t="s">
        <v>11</v>
      </c>
      <c r="H20" s="524"/>
      <c r="I20" s="527"/>
      <c r="J20" s="527"/>
      <c r="K20" s="527"/>
      <c r="L20" s="527"/>
      <c r="M20" s="527"/>
      <c r="N20" s="527"/>
      <c r="T20" s="28">
        <v>2</v>
      </c>
      <c r="U20" s="28">
        <f>-COS(U17)</f>
        <v>1</v>
      </c>
      <c r="V20" s="28">
        <f>SIN(U17)</f>
        <v>1.22514845490862E-16</v>
      </c>
      <c r="W20" s="28">
        <v>2</v>
      </c>
      <c r="X20" s="28">
        <f>-COS(X17)</f>
        <v>1</v>
      </c>
      <c r="Y20" s="28">
        <f>SIN(X17)</f>
        <v>1.22514845490862E-16</v>
      </c>
    </row>
    <row r="21" spans="2:25" x14ac:dyDescent="0.25">
      <c r="B21" s="237"/>
      <c r="C21" s="237"/>
      <c r="D21" s="237"/>
      <c r="E21" s="237"/>
      <c r="F21" s="237"/>
      <c r="G21" s="524"/>
      <c r="H21" s="524"/>
      <c r="I21" s="527"/>
      <c r="J21" s="527"/>
      <c r="K21" s="527"/>
      <c r="L21" s="527"/>
      <c r="M21" s="527"/>
      <c r="N21" s="527"/>
      <c r="P21" s="28" t="s">
        <v>2</v>
      </c>
      <c r="Q21" s="28">
        <f>G23*PI()</f>
        <v>2.8703933689136303</v>
      </c>
    </row>
    <row r="22" spans="2:25" x14ac:dyDescent="0.25">
      <c r="B22" s="237"/>
      <c r="C22" s="237"/>
      <c r="D22" s="237"/>
      <c r="E22" s="237"/>
      <c r="F22" s="237"/>
      <c r="G22" s="524"/>
      <c r="H22" s="524"/>
      <c r="I22" s="527"/>
      <c r="J22" s="527"/>
      <c r="K22" s="527"/>
      <c r="L22" s="527"/>
      <c r="M22" s="527"/>
      <c r="N22" s="527"/>
      <c r="P22" s="28" t="s">
        <v>3</v>
      </c>
      <c r="Q22" s="28" t="s">
        <v>4</v>
      </c>
      <c r="R22" s="28" t="s">
        <v>5</v>
      </c>
    </row>
    <row r="23" spans="2:25" ht="15.75" customHeight="1" x14ac:dyDescent="0.25">
      <c r="B23" s="237"/>
      <c r="C23" s="237"/>
      <c r="D23" s="237"/>
      <c r="E23" s="237"/>
      <c r="F23" s="237"/>
      <c r="G23" s="529">
        <f>SIG!$G$23</f>
        <v>0.91367458656160516</v>
      </c>
      <c r="H23" s="529"/>
      <c r="I23" s="530" t="s">
        <v>7</v>
      </c>
      <c r="J23" s="530"/>
      <c r="K23" s="239">
        <f>Tablas!$C$21</f>
        <v>1</v>
      </c>
      <c r="L23" s="530" t="s">
        <v>7</v>
      </c>
      <c r="M23" s="530"/>
      <c r="N23" s="239">
        <f>Tablas!$C$20</f>
        <v>1</v>
      </c>
      <c r="P23" s="28">
        <v>1</v>
      </c>
      <c r="Q23" s="28">
        <v>0</v>
      </c>
      <c r="R23" s="28">
        <v>0</v>
      </c>
    </row>
    <row r="24" spans="2:25" x14ac:dyDescent="0.25">
      <c r="B24" s="237"/>
      <c r="C24" s="237"/>
      <c r="D24" s="237"/>
      <c r="E24" s="237"/>
      <c r="F24" s="237"/>
      <c r="G24" s="529"/>
      <c r="H24" s="529"/>
      <c r="I24" s="527"/>
      <c r="J24" s="527"/>
      <c r="K24" s="527"/>
      <c r="L24" s="527"/>
      <c r="M24" s="527"/>
      <c r="N24" s="527"/>
      <c r="P24" s="28">
        <v>2</v>
      </c>
      <c r="Q24" s="28">
        <f>-COS(Q21)</f>
        <v>0.96345031642998114</v>
      </c>
      <c r="R24" s="28">
        <f>SIN(Q21)</f>
        <v>0.26788708026138419</v>
      </c>
    </row>
    <row r="25" spans="2:25" x14ac:dyDescent="0.25">
      <c r="B25" s="237"/>
      <c r="C25" s="237"/>
      <c r="D25" s="237"/>
      <c r="E25" s="237"/>
      <c r="F25" s="237"/>
      <c r="G25" s="529"/>
      <c r="H25" s="529"/>
      <c r="I25" s="527"/>
      <c r="J25" s="527"/>
      <c r="K25" s="527"/>
      <c r="L25" s="527"/>
      <c r="M25" s="527"/>
      <c r="N25" s="527"/>
    </row>
    <row r="26" spans="2:25" x14ac:dyDescent="0.25">
      <c r="B26" s="237"/>
      <c r="C26" s="237"/>
      <c r="D26" s="237"/>
      <c r="E26" s="237"/>
      <c r="F26" s="237"/>
      <c r="G26" s="529"/>
      <c r="H26" s="529"/>
      <c r="I26" s="525" t="s">
        <v>14</v>
      </c>
      <c r="J26" s="525"/>
      <c r="K26" s="525"/>
      <c r="L26" s="525" t="s">
        <v>15</v>
      </c>
      <c r="M26" s="525"/>
      <c r="N26" s="525"/>
    </row>
    <row r="27" spans="2:25" x14ac:dyDescent="0.25">
      <c r="B27" s="237"/>
      <c r="C27" s="237"/>
      <c r="D27" s="237"/>
      <c r="E27" s="237"/>
      <c r="F27" s="237"/>
      <c r="G27" s="529"/>
      <c r="H27" s="529"/>
      <c r="I27" s="525"/>
      <c r="J27" s="525"/>
      <c r="K27" s="525"/>
      <c r="L27" s="525"/>
      <c r="M27" s="525"/>
      <c r="N27" s="525"/>
    </row>
    <row r="28" spans="2:25" x14ac:dyDescent="0.25">
      <c r="B28" s="237"/>
      <c r="C28" s="237"/>
      <c r="D28" s="237"/>
      <c r="E28" s="237"/>
      <c r="F28" s="237"/>
      <c r="G28" s="529"/>
      <c r="H28" s="529"/>
      <c r="I28" s="527"/>
      <c r="J28" s="527"/>
      <c r="K28" s="527"/>
      <c r="L28" s="527"/>
      <c r="M28" s="527"/>
      <c r="N28" s="527"/>
      <c r="T28" s="28" t="s">
        <v>2</v>
      </c>
      <c r="U28" s="28">
        <f>N34*PI()</f>
        <v>2.211681228127214</v>
      </c>
      <c r="W28" s="28" t="s">
        <v>2</v>
      </c>
      <c r="X28" s="28">
        <f>K34*PI()</f>
        <v>2.7892770923216963</v>
      </c>
    </row>
    <row r="29" spans="2:25" x14ac:dyDescent="0.25">
      <c r="B29" s="237"/>
      <c r="C29" s="237"/>
      <c r="D29" s="237"/>
      <c r="E29" s="237"/>
      <c r="F29" s="237"/>
      <c r="G29" s="529"/>
      <c r="H29" s="529"/>
      <c r="I29" s="527"/>
      <c r="J29" s="527"/>
      <c r="K29" s="527"/>
      <c r="L29" s="527"/>
      <c r="M29" s="527"/>
      <c r="N29" s="527"/>
      <c r="T29" s="28" t="s">
        <v>3</v>
      </c>
      <c r="U29" s="28" t="s">
        <v>4</v>
      </c>
      <c r="V29" s="28" t="s">
        <v>5</v>
      </c>
      <c r="W29" s="28" t="s">
        <v>3</v>
      </c>
      <c r="X29" s="28" t="s">
        <v>4</v>
      </c>
      <c r="Y29" s="28" t="s">
        <v>5</v>
      </c>
    </row>
    <row r="30" spans="2:25" x14ac:dyDescent="0.25">
      <c r="B30" s="237"/>
      <c r="C30" s="237"/>
      <c r="D30" s="237"/>
      <c r="E30" s="237"/>
      <c r="F30" s="237"/>
      <c r="G30" s="529"/>
      <c r="H30" s="529"/>
      <c r="I30" s="527"/>
      <c r="J30" s="527"/>
      <c r="K30" s="527"/>
      <c r="L30" s="527"/>
      <c r="M30" s="527"/>
      <c r="N30" s="527"/>
      <c r="T30" s="28">
        <v>1</v>
      </c>
      <c r="U30" s="28">
        <v>0</v>
      </c>
      <c r="V30" s="28">
        <v>0</v>
      </c>
      <c r="W30" s="28">
        <v>1</v>
      </c>
      <c r="X30" s="28">
        <v>0</v>
      </c>
      <c r="Y30" s="28">
        <v>0</v>
      </c>
    </row>
    <row r="31" spans="2:25" x14ac:dyDescent="0.25">
      <c r="B31" s="528"/>
      <c r="C31" s="528"/>
      <c r="D31" s="528"/>
      <c r="E31" s="528"/>
      <c r="F31" s="528"/>
      <c r="G31" s="528"/>
      <c r="H31" s="528"/>
      <c r="I31" s="527"/>
      <c r="J31" s="527"/>
      <c r="K31" s="527"/>
      <c r="L31" s="527"/>
      <c r="M31" s="527"/>
      <c r="N31" s="527"/>
      <c r="T31" s="28">
        <v>2</v>
      </c>
      <c r="U31" s="28">
        <f>-COS(U28)</f>
        <v>0.59790498305751849</v>
      </c>
      <c r="V31" s="28">
        <f>SIN(U28)</f>
        <v>0.80156698487087685</v>
      </c>
      <c r="W31" s="28">
        <v>2</v>
      </c>
      <c r="X31" s="28">
        <f>-COS(X28)</f>
        <v>0.93857619430062167</v>
      </c>
      <c r="Y31" s="28">
        <f>SIN(X28)</f>
        <v>0.34507206130337709</v>
      </c>
    </row>
    <row r="32" spans="2:25" x14ac:dyDescent="0.25">
      <c r="B32" s="528"/>
      <c r="C32" s="528"/>
      <c r="D32" s="528"/>
      <c r="E32" s="528"/>
      <c r="F32" s="528"/>
      <c r="G32" s="528"/>
      <c r="H32" s="528"/>
      <c r="I32" s="527"/>
      <c r="J32" s="527"/>
      <c r="K32" s="527"/>
      <c r="L32" s="527"/>
      <c r="M32" s="527"/>
      <c r="N32" s="527"/>
    </row>
    <row r="33" spans="2:25" x14ac:dyDescent="0.25">
      <c r="B33" s="528"/>
      <c r="C33" s="528"/>
      <c r="D33" s="528"/>
      <c r="E33" s="528"/>
      <c r="F33" s="528"/>
      <c r="G33" s="528"/>
      <c r="H33" s="528"/>
      <c r="I33" s="527"/>
      <c r="J33" s="527"/>
      <c r="K33" s="527"/>
      <c r="L33" s="527"/>
      <c r="M33" s="527"/>
      <c r="N33" s="527"/>
    </row>
    <row r="34" spans="2:25" ht="15.75" customHeight="1" x14ac:dyDescent="0.25">
      <c r="B34" s="528"/>
      <c r="C34" s="528"/>
      <c r="D34" s="528"/>
      <c r="E34" s="528"/>
      <c r="F34" s="528"/>
      <c r="G34" s="528"/>
      <c r="H34" s="528"/>
      <c r="I34" s="530" t="s">
        <v>7</v>
      </c>
      <c r="J34" s="530"/>
      <c r="K34" s="240">
        <f>Tablas!$C$18</f>
        <v>0.8878544737919738</v>
      </c>
      <c r="L34" s="530" t="s">
        <v>7</v>
      </c>
      <c r="M34" s="530"/>
      <c r="N34" s="238">
        <f>Tablas!$C$30</f>
        <v>0.70399999999999996</v>
      </c>
    </row>
    <row r="35" spans="2:25" x14ac:dyDescent="0.25">
      <c r="B35" s="528"/>
      <c r="C35" s="528"/>
      <c r="D35" s="528"/>
      <c r="E35" s="528"/>
      <c r="F35" s="528"/>
      <c r="G35" s="528"/>
      <c r="H35" s="528"/>
      <c r="I35" s="527"/>
      <c r="J35" s="527"/>
      <c r="K35" s="527"/>
      <c r="L35" s="527"/>
      <c r="M35" s="527"/>
      <c r="N35" s="527"/>
    </row>
    <row r="36" spans="2:25" x14ac:dyDescent="0.25">
      <c r="B36" s="528"/>
      <c r="C36" s="528"/>
      <c r="D36" s="528"/>
      <c r="E36" s="528"/>
      <c r="F36" s="528"/>
      <c r="G36" s="528"/>
      <c r="H36" s="528"/>
      <c r="I36" s="527"/>
      <c r="J36" s="527"/>
      <c r="K36" s="527"/>
      <c r="L36" s="527"/>
      <c r="M36" s="527"/>
      <c r="N36" s="527"/>
    </row>
    <row r="37" spans="2:25" ht="42" customHeight="1" x14ac:dyDescent="0.25">
      <c r="B37" s="539" t="s">
        <v>16</v>
      </c>
      <c r="C37" s="539"/>
      <c r="D37" s="539"/>
      <c r="E37" s="539"/>
      <c r="F37" s="539"/>
      <c r="G37" s="539"/>
      <c r="H37" s="539"/>
      <c r="I37" s="539"/>
      <c r="J37" s="539"/>
      <c r="K37" s="539"/>
      <c r="L37" s="539"/>
      <c r="M37" s="539"/>
      <c r="N37" s="539"/>
    </row>
    <row r="38" spans="2:25" ht="15.75" customHeight="1" x14ac:dyDescent="0.25">
      <c r="B38" s="528"/>
      <c r="C38" s="528"/>
      <c r="D38" s="528"/>
      <c r="E38" s="528"/>
      <c r="F38" s="528"/>
      <c r="G38" s="528"/>
      <c r="H38" s="528"/>
      <c r="I38" s="525" t="s">
        <v>17</v>
      </c>
      <c r="J38" s="525"/>
      <c r="K38" s="525"/>
      <c r="L38" s="525" t="s">
        <v>18</v>
      </c>
      <c r="M38" s="525"/>
      <c r="N38" s="525"/>
    </row>
    <row r="39" spans="2:25" x14ac:dyDescent="0.25">
      <c r="B39" s="528"/>
      <c r="C39" s="528"/>
      <c r="D39" s="528"/>
      <c r="E39" s="528"/>
      <c r="F39" s="528"/>
      <c r="G39" s="528"/>
      <c r="H39" s="528"/>
      <c r="I39" s="525"/>
      <c r="J39" s="525"/>
      <c r="K39" s="525"/>
      <c r="L39" s="525"/>
      <c r="M39" s="525"/>
      <c r="N39" s="525"/>
    </row>
    <row r="40" spans="2:25" ht="15" customHeight="1" x14ac:dyDescent="0.25">
      <c r="B40" s="528"/>
      <c r="C40" s="528"/>
      <c r="D40" s="528"/>
      <c r="E40" s="528"/>
      <c r="F40" s="528"/>
      <c r="G40" s="528"/>
      <c r="H40" s="528"/>
      <c r="I40" s="527"/>
      <c r="J40" s="527"/>
      <c r="K40" s="527"/>
      <c r="L40" s="527"/>
      <c r="M40" s="527"/>
      <c r="N40" s="527"/>
      <c r="T40" s="28" t="s">
        <v>2</v>
      </c>
      <c r="U40" s="28">
        <f>K46*PI()</f>
        <v>3.1415926535897931</v>
      </c>
      <c r="W40" s="28" t="s">
        <v>2</v>
      </c>
      <c r="X40" s="28">
        <f>N46*PI()</f>
        <v>3.1415926535897931</v>
      </c>
    </row>
    <row r="41" spans="2:25" ht="15" customHeight="1" x14ac:dyDescent="0.25">
      <c r="B41" s="528"/>
      <c r="C41" s="528"/>
      <c r="D41" s="528"/>
      <c r="E41" s="528"/>
      <c r="F41" s="528"/>
      <c r="G41" s="528"/>
      <c r="H41" s="528"/>
      <c r="I41" s="527"/>
      <c r="J41" s="527"/>
      <c r="K41" s="527"/>
      <c r="L41" s="527"/>
      <c r="M41" s="527"/>
      <c r="N41" s="527"/>
      <c r="T41" s="28" t="s">
        <v>3</v>
      </c>
      <c r="U41" s="28" t="s">
        <v>4</v>
      </c>
      <c r="V41" s="28" t="s">
        <v>5</v>
      </c>
      <c r="W41" s="28" t="s">
        <v>3</v>
      </c>
      <c r="X41" s="28" t="s">
        <v>4</v>
      </c>
      <c r="Y41" s="28" t="s">
        <v>5</v>
      </c>
    </row>
    <row r="42" spans="2:25" ht="15" customHeight="1" x14ac:dyDescent="0.25">
      <c r="B42" s="528"/>
      <c r="C42" s="528"/>
      <c r="D42" s="528"/>
      <c r="E42" s="528"/>
      <c r="F42" s="528"/>
      <c r="G42" s="528"/>
      <c r="H42" s="528"/>
      <c r="I42" s="527"/>
      <c r="J42" s="527"/>
      <c r="K42" s="527"/>
      <c r="L42" s="527"/>
      <c r="M42" s="527"/>
      <c r="N42" s="527"/>
      <c r="P42" s="28" t="s">
        <v>2</v>
      </c>
      <c r="Q42" s="28">
        <f>G46*PI()</f>
        <v>3.0295330852450619</v>
      </c>
      <c r="T42" s="28">
        <v>1</v>
      </c>
      <c r="U42" s="28">
        <v>0</v>
      </c>
      <c r="V42" s="28">
        <v>0</v>
      </c>
      <c r="W42" s="28">
        <v>1</v>
      </c>
      <c r="X42" s="28">
        <v>0</v>
      </c>
      <c r="Y42" s="28">
        <v>0</v>
      </c>
    </row>
    <row r="43" spans="2:25" ht="15" customHeight="1" x14ac:dyDescent="0.25">
      <c r="B43" s="237"/>
      <c r="C43" s="237"/>
      <c r="D43" s="237"/>
      <c r="E43" s="237"/>
      <c r="F43" s="237"/>
      <c r="G43" s="524" t="s">
        <v>11</v>
      </c>
      <c r="H43" s="524"/>
      <c r="I43" s="527"/>
      <c r="J43" s="527"/>
      <c r="K43" s="527"/>
      <c r="L43" s="527"/>
      <c r="M43" s="527"/>
      <c r="N43" s="527"/>
      <c r="P43" s="28" t="s">
        <v>3</v>
      </c>
      <c r="Q43" s="28" t="s">
        <v>4</v>
      </c>
      <c r="R43" s="28" t="s">
        <v>5</v>
      </c>
      <c r="T43" s="28">
        <v>2</v>
      </c>
      <c r="U43" s="28">
        <f>-COS(U40)</f>
        <v>1</v>
      </c>
      <c r="V43" s="28">
        <f>SIN(U40)</f>
        <v>1.22514845490862E-16</v>
      </c>
      <c r="W43" s="28">
        <v>2</v>
      </c>
      <c r="X43" s="28">
        <f>-COS(X40)</f>
        <v>1</v>
      </c>
      <c r="Y43" s="28">
        <f>SIN(X40)</f>
        <v>1.22514845490862E-16</v>
      </c>
    </row>
    <row r="44" spans="2:25" ht="15" customHeight="1" x14ac:dyDescent="0.25">
      <c r="B44" s="237"/>
      <c r="C44" s="237"/>
      <c r="D44" s="237"/>
      <c r="E44" s="237"/>
      <c r="F44" s="237"/>
      <c r="G44" s="524"/>
      <c r="H44" s="524"/>
      <c r="I44" s="527"/>
      <c r="J44" s="527"/>
      <c r="K44" s="527"/>
      <c r="L44" s="527"/>
      <c r="M44" s="527"/>
      <c r="N44" s="527"/>
      <c r="P44" s="28">
        <v>1</v>
      </c>
      <c r="Q44" s="28">
        <v>0</v>
      </c>
      <c r="R44" s="28">
        <v>0</v>
      </c>
    </row>
    <row r="45" spans="2:25" ht="15" customHeight="1" x14ac:dyDescent="0.25">
      <c r="B45" s="237"/>
      <c r="C45" s="237"/>
      <c r="D45" s="237"/>
      <c r="E45" s="237"/>
      <c r="F45" s="237"/>
      <c r="G45" s="524"/>
      <c r="H45" s="524"/>
      <c r="I45" s="527"/>
      <c r="J45" s="527"/>
      <c r="K45" s="527"/>
      <c r="L45" s="527"/>
      <c r="M45" s="527"/>
      <c r="N45" s="527"/>
      <c r="P45" s="28">
        <v>2</v>
      </c>
      <c r="Q45" s="28">
        <f>-COS(Q42)</f>
        <v>0.99372789411163676</v>
      </c>
      <c r="R45" s="28">
        <f>SIN(Q42)</f>
        <v>0.11182518707541529</v>
      </c>
    </row>
    <row r="46" spans="2:25" ht="15.75" customHeight="1" x14ac:dyDescent="0.25">
      <c r="B46" s="237"/>
      <c r="C46" s="237"/>
      <c r="D46" s="237"/>
      <c r="E46" s="237"/>
      <c r="F46" s="237"/>
      <c r="G46" s="529">
        <f>SIG!$G$46</f>
        <v>0.96433033155438386</v>
      </c>
      <c r="H46" s="529"/>
      <c r="I46" s="530" t="s">
        <v>7</v>
      </c>
      <c r="J46" s="530"/>
      <c r="K46" s="238">
        <f>Tablas!$C$22</f>
        <v>1</v>
      </c>
      <c r="L46" s="530" t="s">
        <v>7</v>
      </c>
      <c r="M46" s="530"/>
      <c r="N46" s="239">
        <f>Tablas!$C$28</f>
        <v>1</v>
      </c>
    </row>
    <row r="47" spans="2:25" ht="15.75" customHeight="1" x14ac:dyDescent="0.25">
      <c r="B47" s="237"/>
      <c r="C47" s="237"/>
      <c r="D47" s="237"/>
      <c r="E47" s="237"/>
      <c r="F47" s="237"/>
      <c r="G47" s="529"/>
      <c r="H47" s="529"/>
      <c r="I47" s="527"/>
      <c r="J47" s="527"/>
      <c r="K47" s="527"/>
      <c r="L47" s="527"/>
      <c r="M47" s="527"/>
      <c r="N47" s="527"/>
    </row>
    <row r="48" spans="2:25" ht="15.75" customHeight="1" x14ac:dyDescent="0.25">
      <c r="B48" s="237"/>
      <c r="C48" s="237"/>
      <c r="D48" s="237"/>
      <c r="E48" s="237"/>
      <c r="F48" s="237"/>
      <c r="G48" s="529"/>
      <c r="H48" s="529"/>
      <c r="I48" s="527"/>
      <c r="J48" s="527"/>
      <c r="K48" s="527"/>
      <c r="L48" s="527"/>
      <c r="M48" s="527"/>
      <c r="N48" s="527"/>
    </row>
    <row r="49" spans="2:25" ht="15" customHeight="1" x14ac:dyDescent="0.25">
      <c r="B49" s="241"/>
      <c r="C49" s="241"/>
      <c r="D49" s="241"/>
      <c r="E49" s="241"/>
      <c r="F49" s="242"/>
      <c r="G49" s="529"/>
      <c r="H49" s="529"/>
      <c r="I49" s="525" t="s">
        <v>19</v>
      </c>
      <c r="J49" s="525"/>
      <c r="K49" s="525"/>
      <c r="L49" s="525" t="s">
        <v>20</v>
      </c>
      <c r="M49" s="525"/>
      <c r="N49" s="525"/>
      <c r="T49" s="28" t="s">
        <v>2</v>
      </c>
      <c r="U49" s="28">
        <f>K57*PI()</f>
        <v>2.8673043686475115</v>
      </c>
      <c r="W49" s="28" t="s">
        <v>2</v>
      </c>
      <c r="X49" s="28">
        <f>N57*PI()</f>
        <v>3.1415926535897931</v>
      </c>
    </row>
    <row r="50" spans="2:25" x14ac:dyDescent="0.25">
      <c r="B50" s="241"/>
      <c r="C50" s="241"/>
      <c r="D50" s="241"/>
      <c r="E50" s="241"/>
      <c r="F50" s="242"/>
      <c r="G50" s="529"/>
      <c r="H50" s="529"/>
      <c r="I50" s="525"/>
      <c r="J50" s="525"/>
      <c r="K50" s="525"/>
      <c r="L50" s="525"/>
      <c r="M50" s="525"/>
      <c r="N50" s="525"/>
      <c r="T50" s="28" t="s">
        <v>3</v>
      </c>
      <c r="U50" s="28" t="s">
        <v>4</v>
      </c>
      <c r="V50" s="28" t="s">
        <v>5</v>
      </c>
      <c r="W50" s="28" t="s">
        <v>3</v>
      </c>
      <c r="X50" s="28" t="s">
        <v>4</v>
      </c>
      <c r="Y50" s="28" t="s">
        <v>5</v>
      </c>
    </row>
    <row r="51" spans="2:25" x14ac:dyDescent="0.25">
      <c r="B51" s="241"/>
      <c r="C51" s="241"/>
      <c r="D51" s="241"/>
      <c r="E51" s="241"/>
      <c r="F51" s="242"/>
      <c r="G51" s="529"/>
      <c r="H51" s="529"/>
      <c r="I51" s="527"/>
      <c r="J51" s="527"/>
      <c r="K51" s="527"/>
      <c r="L51" s="527"/>
      <c r="M51" s="527"/>
      <c r="N51" s="527"/>
      <c r="T51" s="28">
        <v>1</v>
      </c>
      <c r="U51" s="28">
        <v>0</v>
      </c>
      <c r="V51" s="28">
        <v>0</v>
      </c>
      <c r="W51" s="28">
        <v>1</v>
      </c>
      <c r="X51" s="28">
        <v>0</v>
      </c>
      <c r="Y51" s="28">
        <v>0</v>
      </c>
    </row>
    <row r="52" spans="2:25" x14ac:dyDescent="0.25">
      <c r="B52" s="241"/>
      <c r="C52" s="241"/>
      <c r="D52" s="241"/>
      <c r="E52" s="241"/>
      <c r="F52" s="242"/>
      <c r="G52" s="529"/>
      <c r="H52" s="529"/>
      <c r="I52" s="527"/>
      <c r="J52" s="527"/>
      <c r="K52" s="527"/>
      <c r="L52" s="527"/>
      <c r="M52" s="527"/>
      <c r="N52" s="527"/>
      <c r="T52" s="28">
        <v>2</v>
      </c>
      <c r="U52" s="28">
        <f>-COS(U49)</f>
        <v>0.96261821790321822</v>
      </c>
      <c r="V52" s="28">
        <f>SIN(U49)</f>
        <v>0.27086189573439867</v>
      </c>
      <c r="W52" s="28">
        <v>2</v>
      </c>
      <c r="X52" s="28">
        <f>-COS(X49)</f>
        <v>1</v>
      </c>
      <c r="Y52" s="28">
        <f>SIN(X49)</f>
        <v>1.22514845490862E-16</v>
      </c>
    </row>
    <row r="53" spans="2:25" x14ac:dyDescent="0.25">
      <c r="B53" s="241"/>
      <c r="C53" s="241"/>
      <c r="D53" s="241"/>
      <c r="E53" s="241"/>
      <c r="F53" s="242"/>
      <c r="G53" s="529"/>
      <c r="H53" s="529"/>
      <c r="I53" s="527"/>
      <c r="J53" s="527"/>
      <c r="K53" s="527"/>
      <c r="L53" s="527"/>
      <c r="M53" s="527"/>
      <c r="N53" s="527"/>
      <c r="T53" s="28" t="s">
        <v>2</v>
      </c>
      <c r="U53" s="28">
        <f>K68*PI()</f>
        <v>2.8949894407816923</v>
      </c>
      <c r="W53" s="28" t="s">
        <v>2</v>
      </c>
      <c r="X53" s="28">
        <f>N68*PI()</f>
        <v>2.7502864554611923</v>
      </c>
    </row>
    <row r="54" spans="2:25" x14ac:dyDescent="0.25">
      <c r="B54" s="528"/>
      <c r="C54" s="528"/>
      <c r="D54" s="528"/>
      <c r="E54" s="528"/>
      <c r="F54" s="528"/>
      <c r="G54" s="528"/>
      <c r="H54" s="528"/>
      <c r="I54" s="527"/>
      <c r="J54" s="527"/>
      <c r="K54" s="527"/>
      <c r="L54" s="527"/>
      <c r="M54" s="527"/>
      <c r="N54" s="527"/>
      <c r="T54" s="28" t="s">
        <v>3</v>
      </c>
      <c r="U54" s="28" t="s">
        <v>4</v>
      </c>
      <c r="V54" s="28" t="s">
        <v>5</v>
      </c>
      <c r="W54" s="28" t="s">
        <v>3</v>
      </c>
      <c r="X54" s="28" t="s">
        <v>4</v>
      </c>
      <c r="Y54" s="28" t="s">
        <v>5</v>
      </c>
    </row>
    <row r="55" spans="2:25" x14ac:dyDescent="0.25">
      <c r="B55" s="528"/>
      <c r="C55" s="528"/>
      <c r="D55" s="528"/>
      <c r="E55" s="528"/>
      <c r="F55" s="528"/>
      <c r="G55" s="528"/>
      <c r="H55" s="528"/>
      <c r="I55" s="527"/>
      <c r="J55" s="527"/>
      <c r="K55" s="527"/>
      <c r="L55" s="527"/>
      <c r="M55" s="527"/>
      <c r="N55" s="527"/>
      <c r="T55" s="28">
        <v>1</v>
      </c>
      <c r="U55" s="28">
        <v>0</v>
      </c>
      <c r="V55" s="28">
        <v>0</v>
      </c>
      <c r="W55" s="28">
        <v>1</v>
      </c>
      <c r="X55" s="28">
        <v>0</v>
      </c>
      <c r="Y55" s="28">
        <v>0</v>
      </c>
    </row>
    <row r="56" spans="2:25" x14ac:dyDescent="0.25">
      <c r="B56" s="528"/>
      <c r="C56" s="528"/>
      <c r="D56" s="528"/>
      <c r="E56" s="528"/>
      <c r="F56" s="528"/>
      <c r="G56" s="528"/>
      <c r="H56" s="528"/>
      <c r="I56" s="527"/>
      <c r="J56" s="527"/>
      <c r="K56" s="527"/>
      <c r="L56" s="527"/>
      <c r="M56" s="527"/>
      <c r="N56" s="527"/>
      <c r="T56" s="28">
        <v>2</v>
      </c>
      <c r="U56" s="28">
        <f>-COS(U53)</f>
        <v>0.96974720896513311</v>
      </c>
      <c r="V56" s="28">
        <f>SIN(U53)</f>
        <v>0.24411134898716716</v>
      </c>
      <c r="W56" s="28">
        <v>2</v>
      </c>
      <c r="X56" s="28">
        <f>-COS(X53)</f>
        <v>0.92441166958385013</v>
      </c>
      <c r="Y56" s="28">
        <f>SIN(X53)</f>
        <v>0.38139620493287379</v>
      </c>
    </row>
    <row r="57" spans="2:25" ht="15.75" customHeight="1" x14ac:dyDescent="0.25">
      <c r="B57" s="528"/>
      <c r="C57" s="528"/>
      <c r="D57" s="528"/>
      <c r="E57" s="528"/>
      <c r="F57" s="528"/>
      <c r="G57" s="528"/>
      <c r="H57" s="528"/>
      <c r="I57" s="530" t="s">
        <v>7</v>
      </c>
      <c r="J57" s="530"/>
      <c r="K57" s="239">
        <f>Tablas!$C$25</f>
        <v>0.91269132723847513</v>
      </c>
      <c r="L57" s="530" t="s">
        <v>7</v>
      </c>
      <c r="M57" s="530"/>
      <c r="N57" s="238">
        <f>Tablas!$C$27</f>
        <v>1</v>
      </c>
    </row>
    <row r="58" spans="2:25" x14ac:dyDescent="0.25">
      <c r="B58" s="528"/>
      <c r="C58" s="528"/>
      <c r="D58" s="528"/>
      <c r="E58" s="528"/>
      <c r="F58" s="528"/>
      <c r="G58" s="528"/>
      <c r="H58" s="528"/>
      <c r="I58" s="527"/>
      <c r="J58" s="527"/>
      <c r="K58" s="527"/>
      <c r="L58" s="527"/>
      <c r="M58" s="527"/>
      <c r="N58" s="527"/>
      <c r="T58" s="28" t="s">
        <v>2</v>
      </c>
      <c r="U58" s="28">
        <f>H68*PI()</f>
        <v>3.1415926535897931</v>
      </c>
    </row>
    <row r="59" spans="2:25" x14ac:dyDescent="0.25">
      <c r="B59" s="528"/>
      <c r="C59" s="528"/>
      <c r="D59" s="528"/>
      <c r="E59" s="528"/>
      <c r="F59" s="528"/>
      <c r="G59" s="528"/>
      <c r="H59" s="528"/>
      <c r="I59" s="527"/>
      <c r="J59" s="527"/>
      <c r="K59" s="527"/>
      <c r="L59" s="527"/>
      <c r="M59" s="527"/>
      <c r="N59" s="527"/>
      <c r="T59" s="28" t="s">
        <v>3</v>
      </c>
      <c r="U59" s="28" t="s">
        <v>4</v>
      </c>
      <c r="V59" s="28" t="s">
        <v>5</v>
      </c>
    </row>
    <row r="60" spans="2:25" x14ac:dyDescent="0.25">
      <c r="B60" s="528"/>
      <c r="C60" s="528"/>
      <c r="D60" s="528"/>
      <c r="E60" s="528"/>
      <c r="F60" s="525" t="s">
        <v>21</v>
      </c>
      <c r="G60" s="525"/>
      <c r="H60" s="525"/>
      <c r="I60" s="525" t="s">
        <v>22</v>
      </c>
      <c r="J60" s="525"/>
      <c r="K60" s="525"/>
      <c r="L60" s="525" t="s">
        <v>23</v>
      </c>
      <c r="M60" s="525"/>
      <c r="N60" s="525"/>
      <c r="T60" s="28">
        <v>1</v>
      </c>
      <c r="U60" s="28">
        <v>0</v>
      </c>
      <c r="V60" s="28">
        <v>0</v>
      </c>
    </row>
    <row r="61" spans="2:25" x14ac:dyDescent="0.25">
      <c r="B61" s="528"/>
      <c r="C61" s="528"/>
      <c r="D61" s="528"/>
      <c r="E61" s="528"/>
      <c r="F61" s="525"/>
      <c r="G61" s="525"/>
      <c r="H61" s="525"/>
      <c r="I61" s="525"/>
      <c r="J61" s="525"/>
      <c r="K61" s="525"/>
      <c r="L61" s="525"/>
      <c r="M61" s="525"/>
      <c r="N61" s="525"/>
      <c r="T61" s="28">
        <v>2</v>
      </c>
      <c r="U61" s="28">
        <f>-COS(U58)</f>
        <v>1</v>
      </c>
      <c r="V61" s="28">
        <f>SIN(U58)</f>
        <v>1.22514845490862E-16</v>
      </c>
    </row>
    <row r="62" spans="2:25" x14ac:dyDescent="0.25">
      <c r="B62" s="528"/>
      <c r="C62" s="528"/>
      <c r="D62" s="528"/>
      <c r="E62" s="528"/>
      <c r="F62" s="527"/>
      <c r="G62" s="527"/>
      <c r="H62" s="527"/>
      <c r="I62" s="527"/>
      <c r="J62" s="527"/>
      <c r="K62" s="527"/>
      <c r="L62" s="527"/>
      <c r="M62" s="527"/>
      <c r="N62" s="527"/>
    </row>
    <row r="63" spans="2:25" x14ac:dyDescent="0.25">
      <c r="B63" s="528"/>
      <c r="C63" s="528"/>
      <c r="D63" s="528"/>
      <c r="E63" s="528"/>
      <c r="F63" s="527"/>
      <c r="G63" s="527"/>
      <c r="H63" s="527"/>
      <c r="I63" s="527"/>
      <c r="J63" s="527"/>
      <c r="K63" s="527"/>
      <c r="L63" s="527"/>
      <c r="M63" s="527"/>
      <c r="N63" s="527"/>
    </row>
    <row r="64" spans="2:25" x14ac:dyDescent="0.25">
      <c r="B64" s="528"/>
      <c r="C64" s="528"/>
      <c r="D64" s="528"/>
      <c r="E64" s="528"/>
      <c r="F64" s="527"/>
      <c r="G64" s="527"/>
      <c r="H64" s="527"/>
      <c r="I64" s="527"/>
      <c r="J64" s="527"/>
      <c r="K64" s="527"/>
      <c r="L64" s="527"/>
      <c r="M64" s="527"/>
      <c r="N64" s="527"/>
    </row>
    <row r="65" spans="2:25" x14ac:dyDescent="0.25">
      <c r="B65" s="528"/>
      <c r="C65" s="528"/>
      <c r="D65" s="528"/>
      <c r="E65" s="528"/>
      <c r="F65" s="527"/>
      <c r="G65" s="527"/>
      <c r="H65" s="527"/>
      <c r="I65" s="527"/>
      <c r="J65" s="527"/>
      <c r="K65" s="527"/>
      <c r="L65" s="527"/>
      <c r="M65" s="527"/>
      <c r="N65" s="527"/>
    </row>
    <row r="66" spans="2:25" x14ac:dyDescent="0.25">
      <c r="B66" s="528"/>
      <c r="C66" s="528"/>
      <c r="D66" s="528"/>
      <c r="E66" s="528"/>
      <c r="F66" s="527"/>
      <c r="G66" s="527"/>
      <c r="H66" s="527"/>
      <c r="I66" s="527"/>
      <c r="J66" s="527"/>
      <c r="K66" s="527"/>
      <c r="L66" s="527"/>
      <c r="M66" s="527"/>
      <c r="N66" s="527"/>
    </row>
    <row r="67" spans="2:25" x14ac:dyDescent="0.25">
      <c r="B67" s="528"/>
      <c r="C67" s="528"/>
      <c r="D67" s="528"/>
      <c r="E67" s="528"/>
      <c r="F67" s="527"/>
      <c r="G67" s="527"/>
      <c r="H67" s="527"/>
      <c r="I67" s="527"/>
      <c r="J67" s="527"/>
      <c r="K67" s="527"/>
      <c r="L67" s="527"/>
      <c r="M67" s="527"/>
      <c r="N67" s="527"/>
    </row>
    <row r="68" spans="2:25" ht="15.75" customHeight="1" x14ac:dyDescent="0.25">
      <c r="B68" s="528"/>
      <c r="C68" s="528"/>
      <c r="D68" s="528"/>
      <c r="E68" s="528"/>
      <c r="F68" s="530" t="s">
        <v>7</v>
      </c>
      <c r="G68" s="530"/>
      <c r="H68" s="239">
        <f>Tablas!$C$26</f>
        <v>1</v>
      </c>
      <c r="I68" s="530" t="s">
        <v>7</v>
      </c>
      <c r="J68" s="530"/>
      <c r="K68" s="239">
        <f>Tablas!$C$23</f>
        <v>0.92150375939849627</v>
      </c>
      <c r="L68" s="530" t="s">
        <v>7</v>
      </c>
      <c r="M68" s="530"/>
      <c r="N68" s="239">
        <f>Tablas!$C$29</f>
        <v>0.87544336861067329</v>
      </c>
    </row>
    <row r="69" spans="2:25" x14ac:dyDescent="0.25">
      <c r="B69" s="528"/>
      <c r="C69" s="528"/>
      <c r="D69" s="528"/>
      <c r="E69" s="528"/>
      <c r="F69" s="527"/>
      <c r="G69" s="527"/>
      <c r="H69" s="527"/>
      <c r="I69" s="527"/>
      <c r="J69" s="527"/>
      <c r="K69" s="527"/>
      <c r="L69" s="527"/>
      <c r="M69" s="527"/>
      <c r="N69" s="527"/>
    </row>
    <row r="70" spans="2:25" x14ac:dyDescent="0.25">
      <c r="B70" s="528"/>
      <c r="C70" s="528"/>
      <c r="D70" s="528"/>
      <c r="E70" s="528"/>
      <c r="F70" s="527"/>
      <c r="G70" s="527"/>
      <c r="H70" s="527"/>
      <c r="I70" s="527"/>
      <c r="J70" s="527"/>
      <c r="K70" s="527"/>
      <c r="L70" s="527"/>
      <c r="M70" s="527"/>
      <c r="N70" s="527"/>
    </row>
    <row r="71" spans="2:25" ht="42" customHeight="1" x14ac:dyDescent="0.25">
      <c r="B71" s="521" t="s">
        <v>24</v>
      </c>
      <c r="C71" s="522"/>
      <c r="D71" s="522"/>
      <c r="E71" s="522"/>
      <c r="F71" s="522"/>
      <c r="G71" s="522"/>
      <c r="H71" s="522"/>
      <c r="I71" s="522"/>
      <c r="J71" s="522"/>
      <c r="K71" s="522"/>
      <c r="L71" s="522"/>
      <c r="M71" s="522"/>
      <c r="N71" s="523"/>
    </row>
    <row r="72" spans="2:25" x14ac:dyDescent="0.25">
      <c r="B72" s="237"/>
      <c r="C72" s="237"/>
      <c r="D72" s="237"/>
      <c r="E72" s="237"/>
      <c r="F72" s="237"/>
      <c r="G72" s="524" t="s">
        <v>11</v>
      </c>
      <c r="H72" s="524"/>
      <c r="I72" s="525" t="s">
        <v>25</v>
      </c>
      <c r="J72" s="525"/>
      <c r="K72" s="525"/>
      <c r="L72" s="526" t="s">
        <v>26</v>
      </c>
      <c r="M72" s="526"/>
      <c r="N72" s="526"/>
    </row>
    <row r="73" spans="2:25" x14ac:dyDescent="0.25">
      <c r="B73" s="237"/>
      <c r="C73" s="237"/>
      <c r="D73" s="237"/>
      <c r="E73" s="237"/>
      <c r="F73" s="237"/>
      <c r="G73" s="524"/>
      <c r="H73" s="524"/>
      <c r="I73" s="525"/>
      <c r="J73" s="525"/>
      <c r="K73" s="525"/>
      <c r="L73" s="526"/>
      <c r="M73" s="526"/>
      <c r="N73" s="526"/>
    </row>
    <row r="74" spans="2:25" x14ac:dyDescent="0.25">
      <c r="B74" s="237"/>
      <c r="C74" s="237"/>
      <c r="D74" s="237"/>
      <c r="E74" s="237"/>
      <c r="F74" s="237"/>
      <c r="G74" s="524"/>
      <c r="H74" s="524"/>
      <c r="I74" s="527"/>
      <c r="J74" s="527"/>
      <c r="K74" s="527"/>
      <c r="L74" s="528"/>
      <c r="M74" s="528"/>
      <c r="N74" s="528"/>
      <c r="P74" s="28" t="s">
        <v>2</v>
      </c>
      <c r="Q74" s="28">
        <f>G75*PI()</f>
        <v>2.9059732045705586</v>
      </c>
      <c r="T74" s="28" t="s">
        <v>2</v>
      </c>
      <c r="U74" s="28">
        <f>K80*PI()</f>
        <v>2.9059732045705586</v>
      </c>
      <c r="W74" s="28" t="s">
        <v>2</v>
      </c>
      <c r="X74" s="28">
        <f>N80*PI()</f>
        <v>2.9059732045705586</v>
      </c>
    </row>
    <row r="75" spans="2:25" ht="14.45" customHeight="1" x14ac:dyDescent="0.25">
      <c r="B75" s="237"/>
      <c r="C75" s="237"/>
      <c r="D75" s="237"/>
      <c r="E75" s="237"/>
      <c r="F75" s="237"/>
      <c r="G75" s="529">
        <f>SIG!$G$75</f>
        <v>0.92500000000000004</v>
      </c>
      <c r="H75" s="529"/>
      <c r="I75" s="527"/>
      <c r="J75" s="527"/>
      <c r="K75" s="527"/>
      <c r="L75" s="528"/>
      <c r="M75" s="528"/>
      <c r="N75" s="528"/>
      <c r="P75" s="28" t="s">
        <v>3</v>
      </c>
      <c r="Q75" s="28" t="s">
        <v>4</v>
      </c>
      <c r="R75" s="28" t="s">
        <v>5</v>
      </c>
      <c r="T75" s="28" t="s">
        <v>3</v>
      </c>
      <c r="U75" s="28" t="s">
        <v>4</v>
      </c>
      <c r="V75" s="28" t="s">
        <v>5</v>
      </c>
      <c r="W75" s="28" t="s">
        <v>3</v>
      </c>
      <c r="X75" s="28" t="s">
        <v>4</v>
      </c>
      <c r="Y75" s="28" t="s">
        <v>5</v>
      </c>
    </row>
    <row r="76" spans="2:25" ht="14.45" customHeight="1" x14ac:dyDescent="0.25">
      <c r="B76" s="237"/>
      <c r="C76" s="237"/>
      <c r="D76" s="237"/>
      <c r="E76" s="237"/>
      <c r="F76" s="237"/>
      <c r="G76" s="529"/>
      <c r="H76" s="529"/>
      <c r="I76" s="527"/>
      <c r="J76" s="527"/>
      <c r="K76" s="527"/>
      <c r="L76" s="528"/>
      <c r="M76" s="528"/>
      <c r="N76" s="528"/>
      <c r="P76" s="28">
        <v>1</v>
      </c>
      <c r="Q76" s="28">
        <v>0</v>
      </c>
      <c r="R76" s="28">
        <v>0</v>
      </c>
      <c r="T76" s="28">
        <v>1</v>
      </c>
      <c r="U76" s="28">
        <v>0</v>
      </c>
      <c r="V76" s="28">
        <v>0</v>
      </c>
      <c r="W76" s="28">
        <v>1</v>
      </c>
      <c r="X76" s="28">
        <v>0</v>
      </c>
      <c r="Y76" s="28">
        <v>0</v>
      </c>
    </row>
    <row r="77" spans="2:25" ht="14.45" customHeight="1" x14ac:dyDescent="0.25">
      <c r="B77" s="237"/>
      <c r="C77" s="237"/>
      <c r="D77" s="237"/>
      <c r="E77" s="237"/>
      <c r="F77" s="237"/>
      <c r="G77" s="529"/>
      <c r="H77" s="529"/>
      <c r="I77" s="527"/>
      <c r="J77" s="527"/>
      <c r="K77" s="527"/>
      <c r="L77" s="528"/>
      <c r="M77" s="528"/>
      <c r="N77" s="528"/>
      <c r="P77" s="28">
        <v>2</v>
      </c>
      <c r="Q77" s="28">
        <f>-COS(Q74)</f>
        <v>0.97236992039767656</v>
      </c>
      <c r="R77" s="28">
        <f>SIN(Q74)</f>
        <v>0.23344536385590553</v>
      </c>
      <c r="T77" s="28">
        <v>2</v>
      </c>
      <c r="U77" s="28">
        <f>-COS(U74)</f>
        <v>0.97236992039767656</v>
      </c>
      <c r="V77" s="28">
        <f>SIN(U74)</f>
        <v>0.23344536385590553</v>
      </c>
      <c r="W77" s="28">
        <v>2</v>
      </c>
      <c r="X77" s="28">
        <f>-COS(X74)</f>
        <v>0.97236992039767656</v>
      </c>
      <c r="Y77" s="28">
        <f>SIN(X74)</f>
        <v>0.23344536385590553</v>
      </c>
    </row>
    <row r="78" spans="2:25" ht="14.45" customHeight="1" x14ac:dyDescent="0.25">
      <c r="B78" s="237"/>
      <c r="C78" s="237"/>
      <c r="D78" s="237"/>
      <c r="E78" s="237"/>
      <c r="F78" s="237"/>
      <c r="G78" s="529"/>
      <c r="H78" s="529"/>
      <c r="I78" s="527"/>
      <c r="J78" s="527"/>
      <c r="K78" s="527"/>
      <c r="L78" s="528"/>
      <c r="M78" s="528"/>
      <c r="N78" s="528"/>
    </row>
    <row r="79" spans="2:25" ht="14.45" customHeight="1" x14ac:dyDescent="0.25">
      <c r="B79" s="237"/>
      <c r="C79" s="237"/>
      <c r="D79" s="237"/>
      <c r="E79" s="237"/>
      <c r="F79" s="237"/>
      <c r="G79" s="529"/>
      <c r="H79" s="529"/>
      <c r="I79" s="527"/>
      <c r="J79" s="527"/>
      <c r="K79" s="527"/>
      <c r="L79" s="528"/>
      <c r="M79" s="528"/>
      <c r="N79" s="528"/>
    </row>
    <row r="80" spans="2:25" ht="15.75" customHeight="1" x14ac:dyDescent="0.25">
      <c r="B80" s="237"/>
      <c r="C80" s="237"/>
      <c r="D80" s="237"/>
      <c r="E80" s="237"/>
      <c r="F80" s="237"/>
      <c r="G80" s="529"/>
      <c r="H80" s="529"/>
      <c r="I80" s="530" t="s">
        <v>7</v>
      </c>
      <c r="J80" s="530"/>
      <c r="K80" s="238">
        <f>Tablas!$C$31</f>
        <v>0.92500000000000004</v>
      </c>
      <c r="L80" s="531" t="s">
        <v>7</v>
      </c>
      <c r="M80" s="531"/>
      <c r="N80" s="234">
        <f>Tablas!$C$31</f>
        <v>0.92500000000000004</v>
      </c>
    </row>
    <row r="81" spans="2:14" ht="14.45" customHeight="1" x14ac:dyDescent="0.25">
      <c r="B81" s="237"/>
      <c r="C81" s="237"/>
      <c r="D81" s="237"/>
      <c r="E81" s="237"/>
      <c r="F81" s="237"/>
      <c r="G81" s="529"/>
      <c r="H81" s="529"/>
      <c r="I81" s="530"/>
      <c r="J81" s="530"/>
      <c r="K81" s="530"/>
      <c r="L81" s="531"/>
      <c r="M81" s="531"/>
      <c r="N81" s="531"/>
    </row>
    <row r="82" spans="2:14" ht="15" customHeight="1" x14ac:dyDescent="0.25">
      <c r="B82" s="237"/>
      <c r="C82" s="237"/>
      <c r="D82" s="237"/>
      <c r="E82" s="237"/>
      <c r="F82" s="237"/>
      <c r="G82" s="529"/>
      <c r="H82" s="529"/>
      <c r="I82" s="530"/>
      <c r="J82" s="530"/>
      <c r="K82" s="530"/>
      <c r="L82" s="531"/>
      <c r="M82" s="531"/>
      <c r="N82" s="531"/>
    </row>
  </sheetData>
  <mergeCells count="78">
    <mergeCell ref="L58:N59"/>
    <mergeCell ref="I40:K45"/>
    <mergeCell ref="L40:N45"/>
    <mergeCell ref="I46:J46"/>
    <mergeCell ref="L46:M46"/>
    <mergeCell ref="I47:K48"/>
    <mergeCell ref="L47:N48"/>
    <mergeCell ref="I24:K25"/>
    <mergeCell ref="B37:N37"/>
    <mergeCell ref="I38:K39"/>
    <mergeCell ref="L38:N39"/>
    <mergeCell ref="I17:K22"/>
    <mergeCell ref="L17:N22"/>
    <mergeCell ref="B14:N14"/>
    <mergeCell ref="I35:K36"/>
    <mergeCell ref="L35:N36"/>
    <mergeCell ref="I28:K33"/>
    <mergeCell ref="G20:H22"/>
    <mergeCell ref="B15:H19"/>
    <mergeCell ref="G23:H30"/>
    <mergeCell ref="B31:H36"/>
    <mergeCell ref="L28:N33"/>
    <mergeCell ref="I26:K27"/>
    <mergeCell ref="L26:N27"/>
    <mergeCell ref="I34:J34"/>
    <mergeCell ref="L34:M34"/>
    <mergeCell ref="I15:K16"/>
    <mergeCell ref="L15:N16"/>
    <mergeCell ref="L24:N25"/>
    <mergeCell ref="B1:N1"/>
    <mergeCell ref="B2:N2"/>
    <mergeCell ref="G43:H45"/>
    <mergeCell ref="B38:H42"/>
    <mergeCell ref="G3:H5"/>
    <mergeCell ref="I3:K4"/>
    <mergeCell ref="L3:N4"/>
    <mergeCell ref="I5:K10"/>
    <mergeCell ref="L5:N10"/>
    <mergeCell ref="G6:H13"/>
    <mergeCell ref="I11:J11"/>
    <mergeCell ref="I12:K13"/>
    <mergeCell ref="L11:M11"/>
    <mergeCell ref="L12:N13"/>
    <mergeCell ref="I23:J23"/>
    <mergeCell ref="L23:M23"/>
    <mergeCell ref="G46:H53"/>
    <mergeCell ref="B54:H59"/>
    <mergeCell ref="B60:E70"/>
    <mergeCell ref="I60:K61"/>
    <mergeCell ref="L60:N61"/>
    <mergeCell ref="I62:K67"/>
    <mergeCell ref="L62:N67"/>
    <mergeCell ref="I68:J68"/>
    <mergeCell ref="L68:M68"/>
    <mergeCell ref="I49:K50"/>
    <mergeCell ref="L49:N50"/>
    <mergeCell ref="I51:K56"/>
    <mergeCell ref="L51:N56"/>
    <mergeCell ref="I57:J57"/>
    <mergeCell ref="L57:M57"/>
    <mergeCell ref="I58:K59"/>
    <mergeCell ref="I69:K70"/>
    <mergeCell ref="L69:N70"/>
    <mergeCell ref="F60:H61"/>
    <mergeCell ref="F62:H67"/>
    <mergeCell ref="F68:G68"/>
    <mergeCell ref="F69:H70"/>
    <mergeCell ref="B71:N71"/>
    <mergeCell ref="G72:H74"/>
    <mergeCell ref="I72:K73"/>
    <mergeCell ref="L72:N73"/>
    <mergeCell ref="I74:K79"/>
    <mergeCell ref="L74:N79"/>
    <mergeCell ref="G75:H82"/>
    <mergeCell ref="I80:J80"/>
    <mergeCell ref="L80:M80"/>
    <mergeCell ref="I81:K82"/>
    <mergeCell ref="L81:N82"/>
  </mergeCells>
  <conditionalFormatting sqref="G6">
    <cfRule type="cellIs" dxfId="137" priority="79" operator="between">
      <formula>0.9</formula>
      <formula>1</formula>
    </cfRule>
    <cfRule type="cellIs" dxfId="136" priority="80" operator="between">
      <formula>0.75</formula>
      <formula>"89.9%"</formula>
    </cfRule>
    <cfRule type="cellIs" dxfId="135" priority="81" operator="between">
      <formula>0</formula>
      <formula>"74.9%"</formula>
    </cfRule>
  </conditionalFormatting>
  <conditionalFormatting sqref="K11">
    <cfRule type="cellIs" dxfId="134" priority="70" operator="between">
      <formula>0.9</formula>
      <formula>1</formula>
    </cfRule>
    <cfRule type="cellIs" dxfId="133" priority="71" operator="between">
      <formula>0.75</formula>
      <formula>"89.9%"</formula>
    </cfRule>
    <cfRule type="cellIs" dxfId="132" priority="72" operator="between">
      <formula>0</formula>
      <formula>"74.9%"</formula>
    </cfRule>
  </conditionalFormatting>
  <conditionalFormatting sqref="N11">
    <cfRule type="cellIs" dxfId="131" priority="67" operator="between">
      <formula>0.9</formula>
      <formula>1</formula>
    </cfRule>
    <cfRule type="cellIs" dxfId="130" priority="68" operator="between">
      <formula>0.75</formula>
      <formula>"89.9%"</formula>
    </cfRule>
    <cfRule type="cellIs" dxfId="129" priority="69" operator="between">
      <formula>0</formula>
      <formula>"74.9%"</formula>
    </cfRule>
  </conditionalFormatting>
  <conditionalFormatting sqref="K23">
    <cfRule type="cellIs" dxfId="128" priority="64" operator="between">
      <formula>0.9</formula>
      <formula>1</formula>
    </cfRule>
    <cfRule type="cellIs" dxfId="127" priority="65" operator="between">
      <formula>0.75</formula>
      <formula>"89.9%"</formula>
    </cfRule>
    <cfRule type="cellIs" dxfId="126" priority="66" operator="between">
      <formula>0</formula>
      <formula>"74.9%"</formula>
    </cfRule>
  </conditionalFormatting>
  <conditionalFormatting sqref="N23">
    <cfRule type="cellIs" dxfId="125" priority="61" operator="between">
      <formula>0.9</formula>
      <formula>1</formula>
    </cfRule>
    <cfRule type="cellIs" dxfId="124" priority="62" operator="between">
      <formula>0.75</formula>
      <formula>"89.9%"</formula>
    </cfRule>
    <cfRule type="cellIs" dxfId="123" priority="63" operator="between">
      <formula>0</formula>
      <formula>"74.9%"</formula>
    </cfRule>
  </conditionalFormatting>
  <conditionalFormatting sqref="K34">
    <cfRule type="cellIs" dxfId="122" priority="58" operator="between">
      <formula>0.9</formula>
      <formula>1</formula>
    </cfRule>
    <cfRule type="cellIs" dxfId="121" priority="59" operator="between">
      <formula>0.75</formula>
      <formula>"89.9%"</formula>
    </cfRule>
    <cfRule type="cellIs" dxfId="120" priority="60" operator="between">
      <formula>0</formula>
      <formula>"74.9%"</formula>
    </cfRule>
  </conditionalFormatting>
  <conditionalFormatting sqref="N34">
    <cfRule type="cellIs" dxfId="119" priority="55" operator="between">
      <formula>0.9</formula>
      <formula>1</formula>
    </cfRule>
    <cfRule type="cellIs" dxfId="118" priority="56" operator="between">
      <formula>0.75</formula>
      <formula>"89.9%"</formula>
    </cfRule>
    <cfRule type="cellIs" dxfId="117" priority="57" operator="between">
      <formula>0</formula>
      <formula>"74.9%"</formula>
    </cfRule>
  </conditionalFormatting>
  <conditionalFormatting sqref="G23">
    <cfRule type="cellIs" dxfId="116" priority="52" operator="between">
      <formula>0.9</formula>
      <formula>1</formula>
    </cfRule>
    <cfRule type="cellIs" dxfId="115" priority="53" operator="between">
      <formula>0.75</formula>
      <formula>"89.9%"</formula>
    </cfRule>
    <cfRule type="cellIs" dxfId="114" priority="54" operator="between">
      <formula>0</formula>
      <formula>"74.9%"</formula>
    </cfRule>
  </conditionalFormatting>
  <conditionalFormatting sqref="K46">
    <cfRule type="cellIs" dxfId="113" priority="49" operator="between">
      <formula>0.9</formula>
      <formula>1</formula>
    </cfRule>
    <cfRule type="cellIs" dxfId="112" priority="50" operator="between">
      <formula>0.75</formula>
      <formula>"89.9%"</formula>
    </cfRule>
    <cfRule type="cellIs" dxfId="111" priority="51" operator="between">
      <formula>0</formula>
      <formula>"74.9%"</formula>
    </cfRule>
  </conditionalFormatting>
  <conditionalFormatting sqref="N46">
    <cfRule type="cellIs" dxfId="110" priority="46" operator="between">
      <formula>0.9</formula>
      <formula>1</formula>
    </cfRule>
    <cfRule type="cellIs" dxfId="109" priority="47" operator="between">
      <formula>0.75</formula>
      <formula>"89.9%"</formula>
    </cfRule>
    <cfRule type="cellIs" dxfId="108" priority="48" operator="between">
      <formula>0</formula>
      <formula>"74.9%"</formula>
    </cfRule>
  </conditionalFormatting>
  <conditionalFormatting sqref="N57">
    <cfRule type="cellIs" dxfId="107" priority="40" operator="between">
      <formula>0.9</formula>
      <formula>1</formula>
    </cfRule>
    <cfRule type="cellIs" dxfId="106" priority="41" operator="between">
      <formula>0.75</formula>
      <formula>"89.9%"</formula>
    </cfRule>
    <cfRule type="cellIs" dxfId="105" priority="42" operator="between">
      <formula>0</formula>
      <formula>"74.9%"</formula>
    </cfRule>
  </conditionalFormatting>
  <conditionalFormatting sqref="N68">
    <cfRule type="cellIs" dxfId="104" priority="25" operator="between">
      <formula>0.9</formula>
      <formula>1</formula>
    </cfRule>
    <cfRule type="cellIs" dxfId="103" priority="26" operator="between">
      <formula>0.75</formula>
      <formula>"89.9%"</formula>
    </cfRule>
    <cfRule type="cellIs" dxfId="102" priority="27" operator="between">
      <formula>0</formula>
      <formula>"74.9%"</formula>
    </cfRule>
  </conditionalFormatting>
  <conditionalFormatting sqref="H68">
    <cfRule type="cellIs" dxfId="101" priority="22" operator="between">
      <formula>0.9</formula>
      <formula>10</formula>
    </cfRule>
    <cfRule type="cellIs" dxfId="100" priority="23" operator="between">
      <formula>0.75</formula>
      <formula>"89.9%"</formula>
    </cfRule>
    <cfRule type="cellIs" dxfId="99" priority="24" operator="between">
      <formula>0</formula>
      <formula>"74.9%"</formula>
    </cfRule>
  </conditionalFormatting>
  <conditionalFormatting sqref="G46">
    <cfRule type="cellIs" dxfId="98" priority="19" operator="between">
      <formula>0.9</formula>
      <formula>1</formula>
    </cfRule>
    <cfRule type="cellIs" dxfId="97" priority="20" operator="between">
      <formula>0.75</formula>
      <formula>"89.9%"</formula>
    </cfRule>
    <cfRule type="cellIs" dxfId="96" priority="21" operator="between">
      <formula>0</formula>
      <formula>"74.9%"</formula>
    </cfRule>
  </conditionalFormatting>
  <conditionalFormatting sqref="G75">
    <cfRule type="cellIs" dxfId="95" priority="16" operator="between">
      <formula>0.9</formula>
      <formula>1</formula>
    </cfRule>
    <cfRule type="cellIs" dxfId="94" priority="17" operator="between">
      <formula>0.75</formula>
      <formula>"89.9%"</formula>
    </cfRule>
    <cfRule type="cellIs" dxfId="93" priority="18" operator="between">
      <formula>0</formula>
      <formula>"74.9%"</formula>
    </cfRule>
  </conditionalFormatting>
  <conditionalFormatting sqref="K80">
    <cfRule type="cellIs" dxfId="92" priority="13" operator="between">
      <formula>0.9</formula>
      <formula>1</formula>
    </cfRule>
    <cfRule type="cellIs" dxfId="91" priority="14" operator="between">
      <formula>0.75</formula>
      <formula>"89.9%"</formula>
    </cfRule>
    <cfRule type="cellIs" dxfId="90" priority="15" operator="between">
      <formula>0</formula>
      <formula>"74.9%"</formula>
    </cfRule>
  </conditionalFormatting>
  <conditionalFormatting sqref="K68">
    <cfRule type="cellIs" dxfId="89" priority="7" operator="between">
      <formula>0.9</formula>
      <formula>10</formula>
    </cfRule>
    <cfRule type="cellIs" dxfId="88" priority="8" operator="between">
      <formula>0.75</formula>
      <formula>"89.9%"</formula>
    </cfRule>
    <cfRule type="cellIs" dxfId="87" priority="9" operator="between">
      <formula>0</formula>
      <formula>"74.9%"</formula>
    </cfRule>
  </conditionalFormatting>
  <conditionalFormatting sqref="K57">
    <cfRule type="cellIs" dxfId="86" priority="4" operator="between">
      <formula>0.9</formula>
      <formula>10</formula>
    </cfRule>
    <cfRule type="cellIs" dxfId="85" priority="5" operator="between">
      <formula>0.75</formula>
      <formula>"89.9%"</formula>
    </cfRule>
    <cfRule type="cellIs" dxfId="84" priority="6" operator="between">
      <formula>0</formula>
      <formula>"74.9%"</formula>
    </cfRule>
  </conditionalFormatting>
  <conditionalFormatting sqref="N80">
    <cfRule type="cellIs" dxfId="83" priority="1" operator="between">
      <formula>0.9</formula>
      <formula>1</formula>
    </cfRule>
    <cfRule type="cellIs" dxfId="82" priority="2" operator="between">
      <formula>0.75</formula>
      <formula>"89.9%"</formula>
    </cfRule>
    <cfRule type="cellIs" dxfId="81" priority="3" operator="between">
      <formula>0</formula>
      <formula>"74.9%"</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B1:AB29"/>
  <sheetViews>
    <sheetView showRowColHeaders="0" zoomScaleNormal="100" workbookViewId="0">
      <selection activeCell="G6" sqref="G6:H13"/>
    </sheetView>
  </sheetViews>
  <sheetFormatPr baseColWidth="10" defaultColWidth="11.42578125" defaultRowHeight="15" x14ac:dyDescent="0.25"/>
  <cols>
    <col min="1" max="1" width="3.28515625" style="29" customWidth="1"/>
    <col min="2" max="14" width="11.42578125" style="29" customWidth="1"/>
    <col min="15" max="17" width="17.85546875" style="29" customWidth="1"/>
    <col min="18" max="18" width="11.5703125" style="54" bestFit="1" customWidth="1"/>
    <col min="19" max="19" width="11.42578125" style="54"/>
    <col min="20" max="21" width="11.5703125" style="54" bestFit="1" customWidth="1"/>
    <col min="22" max="22" width="13" style="54" bestFit="1" customWidth="1"/>
    <col min="23" max="28" width="11.42578125" style="54"/>
    <col min="29" max="16384" width="11.42578125" style="29"/>
  </cols>
  <sheetData>
    <row r="1" spans="2:25" ht="99" customHeight="1" thickTop="1" thickBot="1" x14ac:dyDescent="0.3">
      <c r="B1" s="425"/>
      <c r="C1" s="426"/>
      <c r="D1" s="426"/>
      <c r="E1" s="426"/>
      <c r="F1" s="426"/>
      <c r="G1" s="426"/>
      <c r="H1" s="426"/>
      <c r="I1" s="426"/>
      <c r="J1" s="426"/>
      <c r="K1" s="426"/>
      <c r="L1" s="426"/>
      <c r="M1" s="426"/>
      <c r="N1" s="426"/>
      <c r="O1" s="426"/>
      <c r="P1" s="426"/>
      <c r="Q1" s="427"/>
    </row>
    <row r="2" spans="2:25" ht="48.75" customHeight="1" thickTop="1" thickBot="1" x14ac:dyDescent="0.3">
      <c r="B2" s="540" t="s">
        <v>24</v>
      </c>
      <c r="C2" s="541"/>
      <c r="D2" s="541"/>
      <c r="E2" s="541"/>
      <c r="F2" s="541"/>
      <c r="G2" s="541"/>
      <c r="H2" s="541"/>
      <c r="I2" s="542"/>
      <c r="J2" s="542"/>
      <c r="K2" s="542"/>
      <c r="L2" s="542"/>
      <c r="M2" s="542"/>
      <c r="N2" s="542"/>
      <c r="O2" s="541"/>
      <c r="P2" s="541"/>
      <c r="Q2" s="543"/>
    </row>
    <row r="3" spans="2:25" ht="15.75" thickTop="1" x14ac:dyDescent="0.25">
      <c r="B3" s="19"/>
      <c r="C3" s="18"/>
      <c r="D3" s="18"/>
      <c r="E3" s="18"/>
      <c r="F3" s="18"/>
      <c r="G3" s="431" t="s">
        <v>76</v>
      </c>
      <c r="H3" s="509"/>
      <c r="I3" s="526" t="s">
        <v>25</v>
      </c>
      <c r="J3" s="526"/>
      <c r="K3" s="526"/>
      <c r="L3" s="526" t="s">
        <v>26</v>
      </c>
      <c r="M3" s="526"/>
      <c r="N3" s="526"/>
      <c r="O3" s="52"/>
      <c r="P3" s="52"/>
      <c r="Q3" s="59"/>
    </row>
    <row r="4" spans="2:25" x14ac:dyDescent="0.25">
      <c r="B4" s="19"/>
      <c r="C4" s="18"/>
      <c r="D4" s="18"/>
      <c r="E4" s="18"/>
      <c r="F4" s="18"/>
      <c r="G4" s="433"/>
      <c r="H4" s="510"/>
      <c r="I4" s="526"/>
      <c r="J4" s="526"/>
      <c r="K4" s="526"/>
      <c r="L4" s="526"/>
      <c r="M4" s="526"/>
      <c r="N4" s="526"/>
      <c r="O4" s="30"/>
      <c r="P4" s="30"/>
      <c r="Q4" s="60"/>
      <c r="R4" s="29"/>
      <c r="S4" s="29"/>
      <c r="T4" s="29"/>
      <c r="U4" s="29"/>
      <c r="V4" s="29"/>
      <c r="W4" s="29"/>
      <c r="X4" s="29"/>
      <c r="Y4" s="29"/>
    </row>
    <row r="5" spans="2:25" ht="15.75" thickBot="1" x14ac:dyDescent="0.3">
      <c r="B5" s="19"/>
      <c r="C5" s="18"/>
      <c r="D5" s="18"/>
      <c r="E5" s="18"/>
      <c r="F5" s="18"/>
      <c r="G5" s="435"/>
      <c r="H5" s="544"/>
      <c r="I5" s="528"/>
      <c r="J5" s="528"/>
      <c r="K5" s="528"/>
      <c r="L5" s="528"/>
      <c r="M5" s="528"/>
      <c r="N5" s="528"/>
      <c r="O5" s="30"/>
      <c r="P5" s="30" t="s">
        <v>2</v>
      </c>
      <c r="Q5" s="60">
        <f>G6*PI()</f>
        <v>2.9059732045705586</v>
      </c>
      <c r="R5" s="29"/>
      <c r="S5" s="29"/>
      <c r="T5" s="29" t="s">
        <v>2</v>
      </c>
      <c r="U5" s="29">
        <f>K11*PI()</f>
        <v>2.9059732045705586</v>
      </c>
      <c r="V5" s="29"/>
      <c r="W5" s="29" t="s">
        <v>2</v>
      </c>
      <c r="X5" s="29">
        <f>N11*PI()</f>
        <v>2.9059732045705586</v>
      </c>
      <c r="Y5" s="29"/>
    </row>
    <row r="6" spans="2:25" ht="15" customHeight="1" x14ac:dyDescent="0.25">
      <c r="B6" s="19"/>
      <c r="C6" s="18"/>
      <c r="D6" s="18"/>
      <c r="E6" s="18"/>
      <c r="F6" s="18"/>
      <c r="G6" s="517">
        <f>+'SIG (2)'!$G$75</f>
        <v>0.92500000000000004</v>
      </c>
      <c r="H6" s="517"/>
      <c r="I6" s="528"/>
      <c r="J6" s="528"/>
      <c r="K6" s="528"/>
      <c r="L6" s="528"/>
      <c r="M6" s="528"/>
      <c r="N6" s="528"/>
      <c r="O6" s="30"/>
      <c r="P6" s="30" t="s">
        <v>3</v>
      </c>
      <c r="Q6" s="60" t="s">
        <v>4</v>
      </c>
      <c r="R6" s="29" t="s">
        <v>5</v>
      </c>
      <c r="S6" s="29"/>
      <c r="T6" s="29" t="s">
        <v>3</v>
      </c>
      <c r="U6" s="29" t="s">
        <v>4</v>
      </c>
      <c r="V6" s="29" t="s">
        <v>5</v>
      </c>
      <c r="W6" s="29" t="s">
        <v>3</v>
      </c>
      <c r="X6" s="29" t="s">
        <v>4</v>
      </c>
      <c r="Y6" s="29" t="s">
        <v>5</v>
      </c>
    </row>
    <row r="7" spans="2:25" ht="15" customHeight="1" x14ac:dyDescent="0.25">
      <c r="B7" s="19"/>
      <c r="C7" s="18"/>
      <c r="D7" s="18"/>
      <c r="E7" s="18"/>
      <c r="F7" s="18"/>
      <c r="G7" s="518"/>
      <c r="H7" s="518"/>
      <c r="I7" s="528"/>
      <c r="J7" s="528"/>
      <c r="K7" s="528"/>
      <c r="L7" s="528"/>
      <c r="M7" s="528"/>
      <c r="N7" s="528"/>
      <c r="O7" s="30"/>
      <c r="P7" s="30">
        <v>1</v>
      </c>
      <c r="Q7" s="60">
        <v>0</v>
      </c>
      <c r="R7" s="29">
        <v>0</v>
      </c>
      <c r="S7" s="29"/>
      <c r="T7" s="29">
        <v>1</v>
      </c>
      <c r="U7" s="29">
        <v>0</v>
      </c>
      <c r="V7" s="29">
        <v>0</v>
      </c>
      <c r="W7" s="29">
        <v>1</v>
      </c>
      <c r="X7" s="29">
        <v>0</v>
      </c>
      <c r="Y7" s="29">
        <v>0</v>
      </c>
    </row>
    <row r="8" spans="2:25" ht="15" customHeight="1" x14ac:dyDescent="0.25">
      <c r="B8" s="19"/>
      <c r="C8" s="18"/>
      <c r="D8" s="18"/>
      <c r="E8" s="18"/>
      <c r="F8" s="18"/>
      <c r="G8" s="518"/>
      <c r="H8" s="518"/>
      <c r="I8" s="528"/>
      <c r="J8" s="528"/>
      <c r="K8" s="528"/>
      <c r="L8" s="528"/>
      <c r="M8" s="528"/>
      <c r="N8" s="528"/>
      <c r="O8" s="30"/>
      <c r="P8" s="30">
        <v>2</v>
      </c>
      <c r="Q8" s="60">
        <f>-COS(Q5)</f>
        <v>0.97236992039767656</v>
      </c>
      <c r="R8" s="29">
        <f>SIN(Q5)</f>
        <v>0.23344536385590553</v>
      </c>
      <c r="S8" s="29"/>
      <c r="T8" s="29">
        <v>2</v>
      </c>
      <c r="U8" s="29">
        <f>-COS(U5)</f>
        <v>0.97236992039767656</v>
      </c>
      <c r="V8" s="29">
        <f>SIN(U5)</f>
        <v>0.23344536385590553</v>
      </c>
      <c r="W8" s="29">
        <v>2</v>
      </c>
      <c r="X8" s="29">
        <f>-COS(X5)</f>
        <v>0.97236992039767656</v>
      </c>
      <c r="Y8" s="29">
        <f>SIN(X5)</f>
        <v>0.23344536385590553</v>
      </c>
    </row>
    <row r="9" spans="2:25" ht="15" customHeight="1" x14ac:dyDescent="0.25">
      <c r="B9" s="19"/>
      <c r="C9" s="18"/>
      <c r="D9" s="18"/>
      <c r="E9" s="18"/>
      <c r="F9" s="18"/>
      <c r="G9" s="518"/>
      <c r="H9" s="518"/>
      <c r="I9" s="528"/>
      <c r="J9" s="528"/>
      <c r="K9" s="528"/>
      <c r="L9" s="528"/>
      <c r="M9" s="528"/>
      <c r="N9" s="528"/>
      <c r="O9" s="30"/>
      <c r="P9" s="30"/>
      <c r="Q9" s="60"/>
      <c r="R9" s="29"/>
      <c r="S9" s="29"/>
      <c r="T9" s="29"/>
      <c r="U9" s="29"/>
      <c r="V9" s="29"/>
      <c r="W9" s="29"/>
      <c r="X9" s="29"/>
      <c r="Y9" s="29"/>
    </row>
    <row r="10" spans="2:25" ht="15" customHeight="1" x14ac:dyDescent="0.25">
      <c r="B10" s="19"/>
      <c r="C10" s="18"/>
      <c r="D10" s="18"/>
      <c r="E10" s="18"/>
      <c r="F10" s="18"/>
      <c r="G10" s="518"/>
      <c r="H10" s="518"/>
      <c r="I10" s="528"/>
      <c r="J10" s="528"/>
      <c r="K10" s="528"/>
      <c r="L10" s="528"/>
      <c r="M10" s="528"/>
      <c r="N10" s="528"/>
      <c r="O10" s="30"/>
      <c r="P10" s="30"/>
      <c r="Q10" s="60"/>
      <c r="R10" s="29"/>
      <c r="S10" s="29"/>
      <c r="T10" s="29"/>
      <c r="U10" s="29"/>
      <c r="V10" s="29"/>
      <c r="W10" s="29"/>
      <c r="X10" s="29"/>
      <c r="Y10" s="29"/>
    </row>
    <row r="11" spans="2:25" ht="15.75" customHeight="1" x14ac:dyDescent="0.25">
      <c r="B11" s="19"/>
      <c r="C11" s="18"/>
      <c r="D11" s="18"/>
      <c r="E11" s="18"/>
      <c r="F11" s="18"/>
      <c r="G11" s="518"/>
      <c r="H11" s="518"/>
      <c r="I11" s="531" t="s">
        <v>77</v>
      </c>
      <c r="J11" s="531"/>
      <c r="K11" s="234">
        <f>'SIG (2)'!K80</f>
        <v>0.92500000000000004</v>
      </c>
      <c r="L11" s="531" t="s">
        <v>77</v>
      </c>
      <c r="M11" s="531"/>
      <c r="N11" s="234">
        <f>'SIG (2)'!N80</f>
        <v>0.92500000000000004</v>
      </c>
      <c r="O11" s="30"/>
      <c r="P11" s="55"/>
      <c r="Q11" s="56"/>
    </row>
    <row r="12" spans="2:25" ht="15" customHeight="1" x14ac:dyDescent="0.25">
      <c r="B12" s="19"/>
      <c r="C12" s="18"/>
      <c r="D12" s="18"/>
      <c r="E12" s="18"/>
      <c r="F12" s="18"/>
      <c r="G12" s="518"/>
      <c r="H12" s="518"/>
      <c r="I12" s="531"/>
      <c r="J12" s="531"/>
      <c r="K12" s="531"/>
      <c r="L12" s="531"/>
      <c r="M12" s="531"/>
      <c r="N12" s="531"/>
      <c r="O12" s="30"/>
      <c r="P12" s="55"/>
      <c r="Q12" s="56"/>
    </row>
    <row r="13" spans="2:25" ht="15.75" customHeight="1" thickBot="1" x14ac:dyDescent="0.3">
      <c r="B13" s="25"/>
      <c r="C13" s="26"/>
      <c r="D13" s="26"/>
      <c r="E13" s="26"/>
      <c r="F13" s="26"/>
      <c r="G13" s="519"/>
      <c r="H13" s="519"/>
      <c r="I13" s="531"/>
      <c r="J13" s="531"/>
      <c r="K13" s="531"/>
      <c r="L13" s="531"/>
      <c r="M13" s="531"/>
      <c r="N13" s="531"/>
      <c r="O13" s="61"/>
      <c r="P13" s="57"/>
      <c r="Q13" s="58"/>
    </row>
    <row r="14" spans="2:25" ht="15.75" thickTop="1" x14ac:dyDescent="0.25"/>
    <row r="24" spans="17:17" x14ac:dyDescent="0.25">
      <c r="Q24" s="55"/>
    </row>
    <row r="25" spans="17:17" x14ac:dyDescent="0.25">
      <c r="Q25" s="53">
        <v>0.75</v>
      </c>
    </row>
    <row r="26" spans="17:17" x14ac:dyDescent="0.25">
      <c r="Q26" s="53">
        <v>0.2</v>
      </c>
    </row>
    <row r="27" spans="17:17" x14ac:dyDescent="0.25">
      <c r="Q27" s="53">
        <v>0.05</v>
      </c>
    </row>
    <row r="28" spans="17:17" x14ac:dyDescent="0.25">
      <c r="Q28" s="53">
        <v>1</v>
      </c>
    </row>
    <row r="29" spans="17:17" x14ac:dyDescent="0.25">
      <c r="Q29" s="54"/>
    </row>
  </sheetData>
  <mergeCells count="12">
    <mergeCell ref="B1:Q1"/>
    <mergeCell ref="B2:Q2"/>
    <mergeCell ref="I12:K13"/>
    <mergeCell ref="L12:N13"/>
    <mergeCell ref="G3:H5"/>
    <mergeCell ref="I3:K4"/>
    <mergeCell ref="L3:N4"/>
    <mergeCell ref="I5:K10"/>
    <mergeCell ref="L5:N10"/>
    <mergeCell ref="G6:H13"/>
    <mergeCell ref="I11:J11"/>
    <mergeCell ref="L11:M11"/>
  </mergeCells>
  <conditionalFormatting sqref="K11">
    <cfRule type="cellIs" dxfId="80" priority="7" operator="between">
      <formula>0.95</formula>
      <formula>1</formula>
    </cfRule>
    <cfRule type="cellIs" dxfId="79" priority="8" operator="between">
      <formula>0.75</formula>
      <formula>"94.9%"</formula>
    </cfRule>
    <cfRule type="cellIs" dxfId="78" priority="9" operator="between">
      <formula>0</formula>
      <formula>"74.9%"</formula>
    </cfRule>
  </conditionalFormatting>
  <conditionalFormatting sqref="N11">
    <cfRule type="cellIs" dxfId="77" priority="4" operator="between">
      <formula>0.95</formula>
      <formula>1</formula>
    </cfRule>
    <cfRule type="cellIs" dxfId="76" priority="5" operator="between">
      <formula>0.75</formula>
      <formula>"94.9%"</formula>
    </cfRule>
    <cfRule type="cellIs" dxfId="75" priority="6" operator="between">
      <formula>0</formula>
      <formula>"74.9%"</formula>
    </cfRule>
  </conditionalFormatting>
  <conditionalFormatting sqref="G6">
    <cfRule type="cellIs" dxfId="74" priority="1" operator="between">
      <formula>0.95</formula>
      <formula>1</formula>
    </cfRule>
    <cfRule type="cellIs" dxfId="73" priority="2" operator="between">
      <formula>0.75</formula>
      <formula>"94.9%"</formula>
    </cfRule>
    <cfRule type="cellIs" dxfId="72" priority="3" operator="between">
      <formula>0</formula>
      <formula>"74.9%"</formula>
    </cfRule>
  </conditionalFormatting>
  <pageMargins left="0.7" right="0.7" top="0.75" bottom="0.75" header="0.3" footer="0.3"/>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B1:AL25"/>
  <sheetViews>
    <sheetView showRowColHeaders="0" zoomScale="70" zoomScaleNormal="70" workbookViewId="0"/>
  </sheetViews>
  <sheetFormatPr baseColWidth="10" defaultColWidth="11.42578125" defaultRowHeight="15" x14ac:dyDescent="0.25"/>
  <cols>
    <col min="1" max="1" width="3.28515625" style="29" customWidth="1"/>
    <col min="2" max="14" width="11.42578125" style="29" customWidth="1"/>
    <col min="15" max="17" width="17.85546875" style="29" customWidth="1"/>
    <col min="18" max="18" width="11.7109375" style="29" bestFit="1" customWidth="1"/>
    <col min="19" max="19" width="11.5703125" style="29" bestFit="1" customWidth="1"/>
    <col min="20" max="21" width="11.7109375" style="29" bestFit="1" customWidth="1"/>
    <col min="22" max="22" width="13.140625" style="29" bestFit="1" customWidth="1"/>
    <col min="23" max="24" width="11.5703125" style="29" bestFit="1" customWidth="1"/>
    <col min="25" max="25" width="13" style="29" bestFit="1" customWidth="1"/>
    <col min="26" max="16384" width="11.42578125" style="29"/>
  </cols>
  <sheetData>
    <row r="1" spans="2:38" ht="99" customHeight="1" thickTop="1" thickBot="1" x14ac:dyDescent="0.3">
      <c r="B1" s="532"/>
      <c r="C1" s="533"/>
      <c r="D1" s="533"/>
      <c r="E1" s="533"/>
      <c r="F1" s="533"/>
      <c r="G1" s="533"/>
      <c r="H1" s="533"/>
      <c r="I1" s="533"/>
      <c r="J1" s="533"/>
      <c r="K1" s="533"/>
      <c r="L1" s="533"/>
      <c r="M1" s="533"/>
      <c r="N1" s="533"/>
      <c r="O1" s="533"/>
      <c r="P1" s="533"/>
      <c r="Q1" s="534"/>
      <c r="S1" s="53">
        <v>0.75</v>
      </c>
    </row>
    <row r="2" spans="2:38" ht="48.75" customHeight="1" thickBot="1" x14ac:dyDescent="0.3">
      <c r="B2" s="545" t="s">
        <v>8</v>
      </c>
      <c r="C2" s="546"/>
      <c r="D2" s="546"/>
      <c r="E2" s="546"/>
      <c r="F2" s="546"/>
      <c r="G2" s="546"/>
      <c r="H2" s="546"/>
      <c r="I2" s="546"/>
      <c r="J2" s="546"/>
      <c r="K2" s="546"/>
      <c r="L2" s="546"/>
      <c r="M2" s="546"/>
      <c r="N2" s="546"/>
      <c r="O2" s="546"/>
      <c r="P2" s="546"/>
      <c r="Q2" s="547"/>
      <c r="S2" s="53">
        <v>0.2</v>
      </c>
    </row>
    <row r="3" spans="2:38" x14ac:dyDescent="0.25">
      <c r="B3" s="548"/>
      <c r="C3" s="549"/>
      <c r="D3" s="549"/>
      <c r="E3" s="549"/>
      <c r="F3" s="549"/>
      <c r="G3" s="549"/>
      <c r="H3" s="550"/>
      <c r="I3" s="553" t="s">
        <v>12</v>
      </c>
      <c r="J3" s="554"/>
      <c r="K3" s="554"/>
      <c r="L3" s="554" t="s">
        <v>13</v>
      </c>
      <c r="M3" s="554"/>
      <c r="N3" s="556"/>
      <c r="O3" s="314"/>
      <c r="P3" s="243"/>
      <c r="Q3" s="244"/>
      <c r="S3" s="53">
        <v>0.05</v>
      </c>
      <c r="AB3" s="54"/>
      <c r="AC3" s="54"/>
      <c r="AD3" s="54"/>
      <c r="AE3" s="54"/>
      <c r="AF3" s="54"/>
      <c r="AG3" s="54"/>
      <c r="AH3" s="54"/>
      <c r="AI3" s="54"/>
      <c r="AJ3" s="54"/>
      <c r="AK3" s="54"/>
      <c r="AL3" s="54"/>
    </row>
    <row r="4" spans="2:38" x14ac:dyDescent="0.25">
      <c r="B4" s="551"/>
      <c r="C4" s="448"/>
      <c r="D4" s="448"/>
      <c r="E4" s="448"/>
      <c r="F4" s="448"/>
      <c r="G4" s="448"/>
      <c r="H4" s="552"/>
      <c r="I4" s="555"/>
      <c r="J4" s="526"/>
      <c r="K4" s="526"/>
      <c r="L4" s="526"/>
      <c r="M4" s="526"/>
      <c r="N4" s="557"/>
      <c r="O4" s="315"/>
      <c r="P4" s="30"/>
      <c r="Q4" s="246"/>
      <c r="S4" s="53">
        <v>1</v>
      </c>
      <c r="AB4" s="54"/>
      <c r="AC4" s="54"/>
      <c r="AD4" s="54"/>
      <c r="AE4" s="54"/>
      <c r="AF4" s="54"/>
      <c r="AG4" s="54"/>
      <c r="AH4" s="54"/>
      <c r="AI4" s="54"/>
      <c r="AJ4" s="54"/>
      <c r="AK4" s="54"/>
      <c r="AL4" s="54"/>
    </row>
    <row r="5" spans="2:38" x14ac:dyDescent="0.25">
      <c r="B5" s="551"/>
      <c r="C5" s="448"/>
      <c r="D5" s="448"/>
      <c r="E5" s="448"/>
      <c r="F5" s="448"/>
      <c r="G5" s="448"/>
      <c r="H5" s="552"/>
      <c r="I5" s="558"/>
      <c r="J5" s="528"/>
      <c r="K5" s="528"/>
      <c r="L5" s="528"/>
      <c r="M5" s="528"/>
      <c r="N5" s="559"/>
      <c r="O5" s="315"/>
      <c r="P5" s="30"/>
      <c r="Q5" s="246"/>
      <c r="S5" s="54"/>
      <c r="T5" s="29" t="s">
        <v>2</v>
      </c>
      <c r="U5" s="29">
        <f>N11*PI()</f>
        <v>3.1415926535897931</v>
      </c>
      <c r="W5" s="29" t="s">
        <v>2</v>
      </c>
      <c r="X5" s="29">
        <f>K11*PI()</f>
        <v>3.1415926535897931</v>
      </c>
      <c r="AB5" s="54"/>
      <c r="AC5" s="54"/>
      <c r="AD5" s="54"/>
      <c r="AE5" s="54"/>
      <c r="AF5" s="54"/>
      <c r="AG5" s="54"/>
      <c r="AH5" s="54"/>
      <c r="AI5" s="54"/>
      <c r="AJ5" s="54"/>
      <c r="AK5" s="54"/>
      <c r="AL5" s="54"/>
    </row>
    <row r="6" spans="2:38" x14ac:dyDescent="0.25">
      <c r="B6" s="551"/>
      <c r="C6" s="448"/>
      <c r="D6" s="448"/>
      <c r="E6" s="448"/>
      <c r="F6" s="448"/>
      <c r="G6" s="448"/>
      <c r="H6" s="552"/>
      <c r="I6" s="558"/>
      <c r="J6" s="528"/>
      <c r="K6" s="528"/>
      <c r="L6" s="528"/>
      <c r="M6" s="528"/>
      <c r="N6" s="559"/>
      <c r="O6" s="315"/>
      <c r="P6" s="30"/>
      <c r="Q6" s="246"/>
      <c r="T6" s="29" t="s">
        <v>3</v>
      </c>
      <c r="U6" s="29" t="s">
        <v>4</v>
      </c>
      <c r="V6" s="29" t="s">
        <v>5</v>
      </c>
      <c r="W6" s="29" t="s">
        <v>3</v>
      </c>
      <c r="X6" s="29" t="s">
        <v>4</v>
      </c>
      <c r="Y6" s="29" t="s">
        <v>5</v>
      </c>
      <c r="AB6" s="54"/>
      <c r="AC6" s="54"/>
      <c r="AD6" s="54"/>
      <c r="AE6" s="54"/>
      <c r="AF6" s="54"/>
      <c r="AG6" s="54"/>
      <c r="AH6" s="54"/>
      <c r="AI6" s="54"/>
      <c r="AJ6" s="54"/>
      <c r="AK6" s="54"/>
      <c r="AL6" s="54"/>
    </row>
    <row r="7" spans="2:38" ht="15.75" thickBot="1" x14ac:dyDescent="0.3">
      <c r="B7" s="551"/>
      <c r="C7" s="448"/>
      <c r="D7" s="448"/>
      <c r="E7" s="448"/>
      <c r="F7" s="448"/>
      <c r="G7" s="448"/>
      <c r="H7" s="552"/>
      <c r="I7" s="558"/>
      <c r="J7" s="528"/>
      <c r="K7" s="528"/>
      <c r="L7" s="528"/>
      <c r="M7" s="528"/>
      <c r="N7" s="559"/>
      <c r="O7" s="315"/>
      <c r="P7" s="30"/>
      <c r="Q7" s="246"/>
      <c r="T7" s="29">
        <v>1</v>
      </c>
      <c r="U7" s="29">
        <v>0</v>
      </c>
      <c r="V7" s="29">
        <v>0</v>
      </c>
      <c r="W7" s="29">
        <v>1</v>
      </c>
      <c r="X7" s="29">
        <v>0</v>
      </c>
      <c r="Y7" s="29">
        <v>0</v>
      </c>
      <c r="AB7" s="54"/>
      <c r="AC7" s="54"/>
      <c r="AD7" s="54"/>
      <c r="AE7" s="54"/>
      <c r="AF7" s="54"/>
      <c r="AG7" s="54"/>
      <c r="AH7" s="54"/>
      <c r="AI7" s="54"/>
      <c r="AJ7" s="54"/>
      <c r="AK7" s="54"/>
      <c r="AL7" s="54"/>
    </row>
    <row r="8" spans="2:38" x14ac:dyDescent="0.25">
      <c r="B8" s="247"/>
      <c r="C8" s="18"/>
      <c r="D8" s="18"/>
      <c r="E8" s="18"/>
      <c r="F8" s="18"/>
      <c r="G8" s="502" t="s">
        <v>76</v>
      </c>
      <c r="H8" s="563"/>
      <c r="I8" s="558"/>
      <c r="J8" s="528"/>
      <c r="K8" s="528"/>
      <c r="L8" s="528"/>
      <c r="M8" s="528"/>
      <c r="N8" s="559"/>
      <c r="O8" s="315"/>
      <c r="P8" s="30"/>
      <c r="Q8" s="246"/>
      <c r="T8" s="29">
        <v>2</v>
      </c>
      <c r="U8" s="29">
        <f>-COS(U5)</f>
        <v>1</v>
      </c>
      <c r="V8" s="29">
        <f>SIN(U5)</f>
        <v>1.22514845490862E-16</v>
      </c>
      <c r="W8" s="29">
        <v>2</v>
      </c>
      <c r="X8" s="29">
        <f>-COS(X5)</f>
        <v>1</v>
      </c>
      <c r="Y8" s="29">
        <f>SIN(X5)</f>
        <v>1.22514845490862E-16</v>
      </c>
      <c r="AB8" s="54"/>
      <c r="AC8" s="54"/>
      <c r="AD8" s="54"/>
      <c r="AE8" s="54"/>
      <c r="AF8" s="54"/>
      <c r="AG8" s="54"/>
      <c r="AH8" s="54"/>
      <c r="AI8" s="54"/>
      <c r="AJ8" s="54"/>
      <c r="AK8" s="54"/>
      <c r="AL8" s="54"/>
    </row>
    <row r="9" spans="2:38" x14ac:dyDescent="0.25">
      <c r="B9" s="247"/>
      <c r="C9" s="18"/>
      <c r="D9" s="18"/>
      <c r="E9" s="18"/>
      <c r="F9" s="18"/>
      <c r="G9" s="433"/>
      <c r="H9" s="564"/>
      <c r="I9" s="558"/>
      <c r="J9" s="528"/>
      <c r="K9" s="528"/>
      <c r="L9" s="528"/>
      <c r="M9" s="528"/>
      <c r="N9" s="559"/>
      <c r="O9" s="315"/>
      <c r="P9" s="30" t="s">
        <v>2</v>
      </c>
      <c r="Q9" s="246">
        <f>G11*PI()</f>
        <v>2.8703933689136303</v>
      </c>
      <c r="AB9" s="54"/>
      <c r="AC9" s="54"/>
      <c r="AD9" s="54"/>
      <c r="AE9" s="54"/>
      <c r="AF9" s="54"/>
      <c r="AG9" s="54"/>
      <c r="AH9" s="54"/>
      <c r="AI9" s="54"/>
      <c r="AJ9" s="54"/>
      <c r="AK9" s="54"/>
      <c r="AL9" s="54"/>
    </row>
    <row r="10" spans="2:38" ht="15.75" thickBot="1" x14ac:dyDescent="0.3">
      <c r="B10" s="247"/>
      <c r="C10" s="18"/>
      <c r="D10" s="18"/>
      <c r="E10" s="18"/>
      <c r="F10" s="18"/>
      <c r="G10" s="435"/>
      <c r="H10" s="565"/>
      <c r="I10" s="558"/>
      <c r="J10" s="528"/>
      <c r="K10" s="528"/>
      <c r="L10" s="528"/>
      <c r="M10" s="528"/>
      <c r="N10" s="559"/>
      <c r="O10" s="315"/>
      <c r="P10" s="30" t="s">
        <v>3</v>
      </c>
      <c r="Q10" s="246" t="s">
        <v>4</v>
      </c>
      <c r="R10" s="29" t="s">
        <v>5</v>
      </c>
      <c r="AB10" s="54"/>
      <c r="AC10" s="54"/>
      <c r="AD10" s="54"/>
      <c r="AE10" s="54"/>
      <c r="AF10" s="54"/>
      <c r="AG10" s="54"/>
      <c r="AH10" s="54"/>
      <c r="AI10" s="54"/>
      <c r="AJ10" s="54"/>
      <c r="AK10" s="54"/>
      <c r="AL10" s="54"/>
    </row>
    <row r="11" spans="2:38" ht="15.75" customHeight="1" x14ac:dyDescent="0.25">
      <c r="B11" s="247"/>
      <c r="C11" s="18"/>
      <c r="D11" s="18"/>
      <c r="E11" s="18"/>
      <c r="F11" s="18"/>
      <c r="G11" s="517">
        <f>'SIG (2)'!$G$23</f>
        <v>0.91367458656160516</v>
      </c>
      <c r="H11" s="566"/>
      <c r="I11" s="569" t="s">
        <v>77</v>
      </c>
      <c r="J11" s="531"/>
      <c r="K11" s="234">
        <f>'SIG (2)'!K23</f>
        <v>1</v>
      </c>
      <c r="L11" s="531" t="s">
        <v>77</v>
      </c>
      <c r="M11" s="531"/>
      <c r="N11" s="313">
        <f>'SIG (2)'!N23</f>
        <v>1</v>
      </c>
      <c r="O11" s="315"/>
      <c r="P11" s="30">
        <v>1</v>
      </c>
      <c r="Q11" s="246">
        <v>0</v>
      </c>
      <c r="R11" s="29">
        <v>0</v>
      </c>
      <c r="AB11" s="54"/>
      <c r="AC11" s="54"/>
      <c r="AD11" s="54"/>
      <c r="AE11" s="54"/>
      <c r="AF11" s="54"/>
      <c r="AG11" s="54"/>
      <c r="AH11" s="54"/>
      <c r="AI11" s="54"/>
      <c r="AJ11" s="54"/>
      <c r="AK11" s="54"/>
      <c r="AL11" s="54"/>
    </row>
    <row r="12" spans="2:38" ht="15" customHeight="1" x14ac:dyDescent="0.25">
      <c r="B12" s="247"/>
      <c r="C12" s="18"/>
      <c r="D12" s="18"/>
      <c r="E12" s="18"/>
      <c r="F12" s="18"/>
      <c r="G12" s="518"/>
      <c r="H12" s="567"/>
      <c r="I12" s="558"/>
      <c r="J12" s="528"/>
      <c r="K12" s="528"/>
      <c r="L12" s="528"/>
      <c r="M12" s="528"/>
      <c r="N12" s="559"/>
      <c r="O12" s="315"/>
      <c r="P12" s="30">
        <v>2</v>
      </c>
      <c r="Q12" s="246">
        <f>-COS(Q9)</f>
        <v>0.96345031642998114</v>
      </c>
      <c r="R12" s="29">
        <f>SIN(Q9)</f>
        <v>0.26788708026138419</v>
      </c>
      <c r="AB12" s="54"/>
      <c r="AC12" s="54"/>
      <c r="AD12" s="54"/>
      <c r="AE12" s="54"/>
      <c r="AF12" s="54"/>
      <c r="AG12" s="54"/>
      <c r="AH12" s="54"/>
      <c r="AI12" s="54"/>
      <c r="AJ12" s="54"/>
      <c r="AK12" s="54"/>
      <c r="AL12" s="54"/>
    </row>
    <row r="13" spans="2:38" ht="15.75" customHeight="1" x14ac:dyDescent="0.25">
      <c r="B13" s="247"/>
      <c r="C13" s="18"/>
      <c r="D13" s="18"/>
      <c r="E13" s="18"/>
      <c r="F13" s="18"/>
      <c r="G13" s="518"/>
      <c r="H13" s="567"/>
      <c r="I13" s="558"/>
      <c r="J13" s="528"/>
      <c r="K13" s="528"/>
      <c r="L13" s="528"/>
      <c r="M13" s="528"/>
      <c r="N13" s="559"/>
      <c r="O13" s="315"/>
      <c r="P13" s="30"/>
      <c r="Q13" s="246"/>
      <c r="AB13" s="54"/>
      <c r="AC13" s="54"/>
      <c r="AD13" s="54"/>
      <c r="AE13" s="54"/>
      <c r="AF13" s="54"/>
      <c r="AG13" s="54"/>
      <c r="AH13" s="54"/>
      <c r="AI13" s="54"/>
      <c r="AJ13" s="54"/>
      <c r="AK13" s="54"/>
      <c r="AL13" s="54"/>
    </row>
    <row r="14" spans="2:38" ht="15.75" customHeight="1" x14ac:dyDescent="0.25">
      <c r="B14" s="247"/>
      <c r="C14" s="18"/>
      <c r="D14" s="18"/>
      <c r="E14" s="18"/>
      <c r="F14" s="18"/>
      <c r="G14" s="518"/>
      <c r="H14" s="567"/>
      <c r="I14" s="555" t="s">
        <v>14</v>
      </c>
      <c r="J14" s="526"/>
      <c r="K14" s="526"/>
      <c r="L14" s="526" t="s">
        <v>15</v>
      </c>
      <c r="M14" s="526"/>
      <c r="N14" s="557"/>
      <c r="O14" s="315"/>
      <c r="P14" s="30"/>
      <c r="Q14" s="246"/>
      <c r="AB14" s="54"/>
      <c r="AC14" s="54"/>
      <c r="AD14" s="54"/>
      <c r="AE14" s="54"/>
      <c r="AF14" s="54"/>
      <c r="AG14" s="54"/>
      <c r="AH14" s="54"/>
      <c r="AI14" s="54"/>
      <c r="AJ14" s="54"/>
      <c r="AK14" s="54"/>
      <c r="AL14" s="54"/>
    </row>
    <row r="15" spans="2:38" ht="15" customHeight="1" x14ac:dyDescent="0.25">
      <c r="B15" s="247"/>
      <c r="C15" s="18"/>
      <c r="D15" s="18"/>
      <c r="E15" s="18"/>
      <c r="F15" s="18"/>
      <c r="G15" s="518"/>
      <c r="H15" s="567"/>
      <c r="I15" s="555"/>
      <c r="J15" s="526"/>
      <c r="K15" s="526"/>
      <c r="L15" s="526"/>
      <c r="M15" s="526"/>
      <c r="N15" s="557"/>
      <c r="O15" s="315"/>
      <c r="P15" s="30"/>
      <c r="Q15" s="246"/>
      <c r="AB15" s="54"/>
      <c r="AC15" s="54"/>
      <c r="AD15" s="54"/>
      <c r="AE15" s="54"/>
      <c r="AF15" s="54"/>
      <c r="AG15" s="54"/>
      <c r="AH15" s="54"/>
      <c r="AI15" s="54"/>
      <c r="AJ15" s="54"/>
      <c r="AK15" s="54"/>
      <c r="AL15" s="54"/>
    </row>
    <row r="16" spans="2:38" ht="15" customHeight="1" x14ac:dyDescent="0.25">
      <c r="B16" s="247"/>
      <c r="C16" s="18"/>
      <c r="D16" s="18"/>
      <c r="E16" s="18"/>
      <c r="F16" s="18"/>
      <c r="G16" s="518"/>
      <c r="H16" s="567"/>
      <c r="I16" s="558"/>
      <c r="J16" s="528"/>
      <c r="K16" s="528"/>
      <c r="L16" s="528"/>
      <c r="M16" s="528"/>
      <c r="N16" s="559"/>
      <c r="O16" s="315"/>
      <c r="P16" s="30"/>
      <c r="Q16" s="246"/>
      <c r="T16" s="29" t="s">
        <v>2</v>
      </c>
      <c r="U16" s="29">
        <f>N22*PI()</f>
        <v>2.211681228127214</v>
      </c>
      <c r="W16" s="29" t="s">
        <v>2</v>
      </c>
      <c r="X16" s="29">
        <f>K22*PI()</f>
        <v>2.7892770923216963</v>
      </c>
      <c r="AB16" s="54"/>
      <c r="AC16" s="54"/>
      <c r="AD16" s="54"/>
      <c r="AE16" s="54"/>
      <c r="AF16" s="54"/>
      <c r="AG16" s="54"/>
      <c r="AH16" s="54"/>
      <c r="AI16" s="54"/>
      <c r="AJ16" s="54"/>
      <c r="AK16" s="54"/>
      <c r="AL16" s="54"/>
    </row>
    <row r="17" spans="2:38" ht="15" customHeight="1" x14ac:dyDescent="0.25">
      <c r="B17" s="247"/>
      <c r="C17" s="18"/>
      <c r="D17" s="18"/>
      <c r="E17" s="18"/>
      <c r="F17" s="18"/>
      <c r="G17" s="518"/>
      <c r="H17" s="567"/>
      <c r="I17" s="558"/>
      <c r="J17" s="528"/>
      <c r="K17" s="528"/>
      <c r="L17" s="528"/>
      <c r="M17" s="528"/>
      <c r="N17" s="559"/>
      <c r="O17" s="315"/>
      <c r="P17" s="30"/>
      <c r="Q17" s="246"/>
      <c r="T17" s="29" t="s">
        <v>3</v>
      </c>
      <c r="U17" s="29" t="s">
        <v>4</v>
      </c>
      <c r="V17" s="29" t="s">
        <v>5</v>
      </c>
      <c r="W17" s="29" t="s">
        <v>3</v>
      </c>
      <c r="X17" s="29" t="s">
        <v>4</v>
      </c>
      <c r="Y17" s="29" t="s">
        <v>5</v>
      </c>
      <c r="AB17" s="54"/>
      <c r="AC17" s="54"/>
      <c r="AD17" s="54"/>
      <c r="AE17" s="54"/>
      <c r="AF17" s="54"/>
      <c r="AG17" s="54"/>
      <c r="AH17" s="54"/>
      <c r="AI17" s="54"/>
      <c r="AJ17" s="54"/>
      <c r="AK17" s="54"/>
      <c r="AL17" s="54"/>
    </row>
    <row r="18" spans="2:38" ht="15.75" customHeight="1" thickBot="1" x14ac:dyDescent="0.3">
      <c r="B18" s="247"/>
      <c r="C18" s="18"/>
      <c r="D18" s="18"/>
      <c r="E18" s="18"/>
      <c r="F18" s="18"/>
      <c r="G18" s="519"/>
      <c r="H18" s="568"/>
      <c r="I18" s="558"/>
      <c r="J18" s="528"/>
      <c r="K18" s="528"/>
      <c r="L18" s="528"/>
      <c r="M18" s="528"/>
      <c r="N18" s="559"/>
      <c r="O18" s="315"/>
      <c r="P18" s="30"/>
      <c r="Q18" s="246"/>
      <c r="T18" s="29">
        <v>1</v>
      </c>
      <c r="U18" s="29">
        <v>0</v>
      </c>
      <c r="V18" s="29">
        <v>0</v>
      </c>
      <c r="W18" s="29">
        <v>1</v>
      </c>
      <c r="X18" s="29">
        <v>0</v>
      </c>
      <c r="Y18" s="29">
        <v>0</v>
      </c>
      <c r="AB18" s="54"/>
      <c r="AC18" s="54"/>
      <c r="AD18" s="54"/>
      <c r="AE18" s="54"/>
      <c r="AF18" s="54"/>
      <c r="AG18" s="54"/>
      <c r="AH18" s="54"/>
      <c r="AI18" s="54"/>
      <c r="AJ18" s="54"/>
      <c r="AK18" s="54"/>
      <c r="AL18" s="54"/>
    </row>
    <row r="19" spans="2:38" ht="15.75" thickTop="1" x14ac:dyDescent="0.25">
      <c r="B19" s="551"/>
      <c r="C19" s="448"/>
      <c r="D19" s="448"/>
      <c r="E19" s="448"/>
      <c r="F19" s="448"/>
      <c r="G19" s="448"/>
      <c r="H19" s="552"/>
      <c r="I19" s="558"/>
      <c r="J19" s="528"/>
      <c r="K19" s="528"/>
      <c r="L19" s="528"/>
      <c r="M19" s="528"/>
      <c r="N19" s="559"/>
      <c r="O19" s="315"/>
      <c r="P19" s="30"/>
      <c r="Q19" s="246"/>
      <c r="T19" s="29">
        <v>2</v>
      </c>
      <c r="U19" s="29">
        <f>-COS(U16)</f>
        <v>0.59790498305751849</v>
      </c>
      <c r="V19" s="29">
        <f>SIN(U16)</f>
        <v>0.80156698487087685</v>
      </c>
      <c r="W19" s="29">
        <v>2</v>
      </c>
      <c r="X19" s="29">
        <f>-COS(X16)</f>
        <v>0.93857619430062167</v>
      </c>
      <c r="Y19" s="29">
        <f>SIN(X16)</f>
        <v>0.34507206130337709</v>
      </c>
      <c r="AB19" s="54"/>
      <c r="AC19" s="54"/>
      <c r="AD19" s="54"/>
      <c r="AE19" s="54"/>
      <c r="AF19" s="54"/>
      <c r="AG19" s="54"/>
      <c r="AH19" s="54"/>
      <c r="AI19" s="54"/>
      <c r="AJ19" s="54"/>
      <c r="AK19" s="54"/>
      <c r="AL19" s="54"/>
    </row>
    <row r="20" spans="2:38" x14ac:dyDescent="0.25">
      <c r="B20" s="551"/>
      <c r="C20" s="448"/>
      <c r="D20" s="448"/>
      <c r="E20" s="448"/>
      <c r="F20" s="448"/>
      <c r="G20" s="448"/>
      <c r="H20" s="552"/>
      <c r="I20" s="558"/>
      <c r="J20" s="528"/>
      <c r="K20" s="528"/>
      <c r="L20" s="528"/>
      <c r="M20" s="528"/>
      <c r="N20" s="559"/>
      <c r="O20" s="315"/>
      <c r="P20" s="30"/>
      <c r="Q20" s="246"/>
      <c r="AB20" s="54"/>
      <c r="AC20" s="54"/>
      <c r="AD20" s="54"/>
      <c r="AE20" s="54"/>
      <c r="AF20" s="54"/>
      <c r="AG20" s="54"/>
      <c r="AH20" s="54"/>
      <c r="AI20" s="54"/>
      <c r="AJ20" s="54"/>
      <c r="AK20" s="54"/>
      <c r="AL20" s="54"/>
    </row>
    <row r="21" spans="2:38" x14ac:dyDescent="0.25">
      <c r="B21" s="551"/>
      <c r="C21" s="448"/>
      <c r="D21" s="448"/>
      <c r="E21" s="448"/>
      <c r="F21" s="448"/>
      <c r="G21" s="448"/>
      <c r="H21" s="552"/>
      <c r="I21" s="558"/>
      <c r="J21" s="528"/>
      <c r="K21" s="528"/>
      <c r="L21" s="528"/>
      <c r="M21" s="528"/>
      <c r="N21" s="559"/>
      <c r="O21" s="315"/>
      <c r="P21" s="30"/>
      <c r="Q21" s="246"/>
      <c r="AB21" s="54"/>
      <c r="AC21" s="54"/>
      <c r="AD21" s="54"/>
      <c r="AE21" s="54"/>
      <c r="AF21" s="54"/>
      <c r="AG21" s="54"/>
      <c r="AH21" s="54"/>
      <c r="AI21" s="54"/>
      <c r="AJ21" s="54"/>
      <c r="AK21" s="54"/>
      <c r="AL21" s="54"/>
    </row>
    <row r="22" spans="2:38" ht="15.75" customHeight="1" x14ac:dyDescent="0.25">
      <c r="B22" s="551"/>
      <c r="C22" s="448"/>
      <c r="D22" s="448"/>
      <c r="E22" s="448"/>
      <c r="F22" s="448"/>
      <c r="G22" s="448"/>
      <c r="H22" s="552"/>
      <c r="I22" s="569" t="s">
        <v>77</v>
      </c>
      <c r="J22" s="531"/>
      <c r="K22" s="235">
        <f>'SIG (2)'!K34</f>
        <v>0.8878544737919738</v>
      </c>
      <c r="L22" s="531" t="s">
        <v>77</v>
      </c>
      <c r="M22" s="531"/>
      <c r="N22" s="313">
        <f>'SIG (2)'!N34</f>
        <v>0.70399999999999996</v>
      </c>
      <c r="O22" s="315"/>
      <c r="P22" s="30"/>
      <c r="Q22" s="246"/>
      <c r="AB22" s="54"/>
      <c r="AC22" s="54"/>
      <c r="AD22" s="54"/>
      <c r="AE22" s="54"/>
      <c r="AF22" s="54"/>
      <c r="AG22" s="54"/>
      <c r="AH22" s="54"/>
      <c r="AI22" s="54"/>
      <c r="AJ22" s="54"/>
      <c r="AK22" s="54"/>
      <c r="AL22" s="54"/>
    </row>
    <row r="23" spans="2:38" x14ac:dyDescent="0.25">
      <c r="B23" s="551"/>
      <c r="C23" s="448"/>
      <c r="D23" s="448"/>
      <c r="E23" s="448"/>
      <c r="F23" s="448"/>
      <c r="G23" s="448"/>
      <c r="H23" s="552"/>
      <c r="I23" s="558"/>
      <c r="J23" s="528"/>
      <c r="K23" s="528"/>
      <c r="L23" s="528"/>
      <c r="M23" s="528"/>
      <c r="N23" s="559"/>
      <c r="O23" s="315"/>
      <c r="P23" s="30"/>
      <c r="Q23" s="246"/>
      <c r="AB23" s="54"/>
      <c r="AC23" s="54"/>
      <c r="AD23" s="54"/>
      <c r="AE23" s="54"/>
      <c r="AF23" s="54"/>
      <c r="AG23" s="54"/>
      <c r="AH23" s="54"/>
      <c r="AI23" s="54"/>
      <c r="AJ23" s="54"/>
      <c r="AK23" s="54"/>
      <c r="AL23" s="54"/>
    </row>
    <row r="24" spans="2:38" ht="15.75" thickBot="1" x14ac:dyDescent="0.3">
      <c r="B24" s="570"/>
      <c r="C24" s="571"/>
      <c r="D24" s="571"/>
      <c r="E24" s="571"/>
      <c r="F24" s="571"/>
      <c r="G24" s="571"/>
      <c r="H24" s="572"/>
      <c r="I24" s="560"/>
      <c r="J24" s="561"/>
      <c r="K24" s="561"/>
      <c r="L24" s="561"/>
      <c r="M24" s="561"/>
      <c r="N24" s="562"/>
      <c r="O24" s="316"/>
      <c r="P24" s="256"/>
      <c r="Q24" s="312"/>
      <c r="AB24" s="54"/>
      <c r="AC24" s="54"/>
      <c r="AD24" s="54"/>
      <c r="AE24" s="54"/>
      <c r="AF24" s="54"/>
      <c r="AG24" s="54"/>
      <c r="AH24" s="54"/>
      <c r="AI24" s="54"/>
      <c r="AJ24" s="54"/>
      <c r="AK24" s="54"/>
      <c r="AL24" s="54"/>
    </row>
    <row r="25" spans="2:38" x14ac:dyDescent="0.25">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sheetData>
  <mergeCells count="22">
    <mergeCell ref="L22:M22"/>
    <mergeCell ref="I23:K24"/>
    <mergeCell ref="L23:N24"/>
    <mergeCell ref="G8:H10"/>
    <mergeCell ref="G11:H18"/>
    <mergeCell ref="I11:J11"/>
    <mergeCell ref="L11:M11"/>
    <mergeCell ref="I14:K15"/>
    <mergeCell ref="L14:N15"/>
    <mergeCell ref="I16:K21"/>
    <mergeCell ref="L16:N21"/>
    <mergeCell ref="B19:H24"/>
    <mergeCell ref="I22:J22"/>
    <mergeCell ref="I12:K13"/>
    <mergeCell ref="L12:N13"/>
    <mergeCell ref="B2:Q2"/>
    <mergeCell ref="B1:Q1"/>
    <mergeCell ref="B3:H7"/>
    <mergeCell ref="I3:K4"/>
    <mergeCell ref="L3:N4"/>
    <mergeCell ref="I5:K10"/>
    <mergeCell ref="L5:N10"/>
  </mergeCells>
  <conditionalFormatting sqref="K11">
    <cfRule type="cellIs" dxfId="71" priority="16" operator="between">
      <formula>0.95</formula>
      <formula>1</formula>
    </cfRule>
    <cfRule type="cellIs" dxfId="70" priority="17" operator="between">
      <formula>0.75</formula>
      <formula>"94.9%"</formula>
    </cfRule>
    <cfRule type="cellIs" dxfId="69" priority="18" operator="between">
      <formula>0</formula>
      <formula>"74.9%"</formula>
    </cfRule>
  </conditionalFormatting>
  <conditionalFormatting sqref="K22">
    <cfRule type="cellIs" dxfId="68" priority="10" operator="between">
      <formula>0.95</formula>
      <formula>1</formula>
    </cfRule>
    <cfRule type="cellIs" dxfId="67" priority="11" operator="between">
      <formula>0.75</formula>
      <formula>"94.9%"</formula>
    </cfRule>
    <cfRule type="cellIs" dxfId="66" priority="12" operator="between">
      <formula>0</formula>
      <formula>"74.9%"</formula>
    </cfRule>
  </conditionalFormatting>
  <conditionalFormatting sqref="N22">
    <cfRule type="cellIs" dxfId="65" priority="7" operator="between">
      <formula>0.95</formula>
      <formula>1</formula>
    </cfRule>
    <cfRule type="cellIs" dxfId="64" priority="8" operator="between">
      <formula>0.75</formula>
      <formula>"94.9%"</formula>
    </cfRule>
    <cfRule type="cellIs" dxfId="63" priority="9" operator="between">
      <formula>0</formula>
      <formula>"74.9%"</formula>
    </cfRule>
  </conditionalFormatting>
  <conditionalFormatting sqref="G11">
    <cfRule type="cellIs" dxfId="62" priority="4" operator="between">
      <formula>0.95</formula>
      <formula>1</formula>
    </cfRule>
    <cfRule type="cellIs" dxfId="61" priority="5" operator="between">
      <formula>0.75</formula>
      <formula>"94.9%"</formula>
    </cfRule>
    <cfRule type="cellIs" dxfId="60" priority="6" operator="between">
      <formula>0</formula>
      <formula>"74.9%"</formula>
    </cfRule>
  </conditionalFormatting>
  <conditionalFormatting sqref="N11">
    <cfRule type="cellIs" dxfId="59" priority="1" operator="between">
      <formula>0.95</formula>
      <formula>1</formula>
    </cfRule>
    <cfRule type="cellIs" dxfId="58" priority="2" operator="between">
      <formula>0.75</formula>
      <formula>"94.9%"</formula>
    </cfRule>
    <cfRule type="cellIs" dxfId="57" priority="3" operator="between">
      <formula>0</formula>
      <formula>"74.9%"</formula>
    </cfRule>
  </conditionalFormatting>
  <pageMargins left="0.7" right="0.7" top="0.75" bottom="0.75" header="0.3" footer="0.3"/>
  <pageSetup paperSize="9"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2TV4CCKVFCYA-1167877901-457</_dlc_DocId>
    <_dlc_DocIdUrl xmlns="81cc8fc0-8d1e-4295-8f37-5d076116407c">
      <Url>https://www.minjusticia.gov.co/ministerio/_layouts/15/DocIdRedir.aspx?ID=2TV4CCKVFCYA-1167877901-457</Url>
      <Description>2TV4CCKVFCYA-1167877901-457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2AA9DB-7E56-4C43-B030-D37F560C0203}"/>
</file>

<file path=customXml/itemProps2.xml><?xml version="1.0" encoding="utf-8"?>
<ds:datastoreItem xmlns:ds="http://schemas.openxmlformats.org/officeDocument/2006/customXml" ds:itemID="{FF1E0C44-2762-444C-B4A0-341DE1D44147}"/>
</file>

<file path=customXml/itemProps3.xml><?xml version="1.0" encoding="utf-8"?>
<ds:datastoreItem xmlns:ds="http://schemas.openxmlformats.org/officeDocument/2006/customXml" ds:itemID="{43FA2712-58FC-43B5-8C4D-5AD7BCA8E3E7}"/>
</file>

<file path=customXml/itemProps4.xml><?xml version="1.0" encoding="utf-8"?>
<ds:datastoreItem xmlns:ds="http://schemas.openxmlformats.org/officeDocument/2006/customXml" ds:itemID="{690B4BC0-E328-4398-8096-2E0B9D7B74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Inicio</vt:lpstr>
      <vt:lpstr>INTRODUCCIÓN SIG</vt:lpstr>
      <vt:lpstr>Tablas</vt:lpstr>
      <vt:lpstr>Indicadores 31 dic</vt:lpstr>
      <vt:lpstr>TD</vt:lpstr>
      <vt:lpstr>SIG</vt:lpstr>
      <vt:lpstr>SIG (2)</vt:lpstr>
      <vt:lpstr>SIG (5)</vt:lpstr>
      <vt:lpstr>SIG (6)</vt:lpstr>
      <vt:lpstr>SIG (7)</vt:lpstr>
      <vt:lpstr>SIG (8)</vt:lpstr>
      <vt:lpstr>Aplicación</vt:lpstr>
      <vt:lpstr>G Humana</vt:lpstr>
      <vt:lpstr>Inicio!Área_de_impresión</vt:lpstr>
      <vt:lpstr>'INTRODUCCIÓN SIG'!Área_de_impresión</vt:lpstr>
      <vt:lpstr>'SIG (5)'!Área_de_impresión</vt:lpstr>
      <vt:lpstr>'SIG (6)'!Área_de_impresión</vt:lpstr>
      <vt:lpstr>'SIG (7)'!Área_de_impresión</vt:lpstr>
      <vt:lpstr>'SIG (8)'!Área_de_impresión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FERNANDO VIVEROS GUEVARA</dc:creator>
  <cp:lastModifiedBy>WILLIAM BADILLO DE  LA HOZ</cp:lastModifiedBy>
  <cp:lastPrinted>2015-09-17T12:57:11Z</cp:lastPrinted>
  <dcterms:created xsi:type="dcterms:W3CDTF">2013-11-19T14:30:35Z</dcterms:created>
  <dcterms:modified xsi:type="dcterms:W3CDTF">2017-04-05T16:39:25Z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d81354ec-72cc-424e-9221-08890682ac32</vt:lpwstr>
  </property>
</Properties>
</file>