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PAB\Documents\PLANEACION\2014\EJECUCION PAGINA WEB\2016\12 DICIEMBRE\"/>
    </mc:Choice>
  </mc:AlternateContent>
  <bookViews>
    <workbookView xWindow="120" yWindow="915" windowWidth="15480" windowHeight="107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75" i="1" l="1"/>
  <c r="B19" i="1" l="1"/>
  <c r="B18" i="1"/>
  <c r="B17" i="1"/>
  <c r="C22" i="1"/>
  <c r="C20" i="1"/>
  <c r="D20" i="1" s="1"/>
  <c r="C19" i="1"/>
  <c r="C18" i="1"/>
  <c r="C17" i="1"/>
  <c r="H44" i="1"/>
  <c r="H41" i="1"/>
  <c r="H40" i="1"/>
  <c r="H39" i="1"/>
  <c r="F44" i="1"/>
  <c r="F41" i="1"/>
  <c r="F40" i="1"/>
  <c r="F39" i="1"/>
  <c r="D44" i="1"/>
  <c r="D41" i="1"/>
  <c r="D40" i="1"/>
  <c r="D39" i="1"/>
  <c r="H73" i="1"/>
  <c r="H70" i="1"/>
  <c r="H69" i="1"/>
  <c r="H68" i="1"/>
  <c r="F73" i="1"/>
  <c r="F70" i="1"/>
  <c r="F69" i="1"/>
  <c r="F68" i="1"/>
  <c r="D73" i="1"/>
  <c r="D70" i="1"/>
  <c r="D69" i="1"/>
  <c r="D68" i="1"/>
  <c r="H98" i="1"/>
  <c r="H96" i="1"/>
  <c r="H95" i="1"/>
  <c r="H94" i="1"/>
  <c r="H93" i="1"/>
  <c r="F98" i="1"/>
  <c r="F96" i="1"/>
  <c r="F95" i="1"/>
  <c r="F94" i="1"/>
  <c r="F93" i="1"/>
  <c r="D98" i="1"/>
  <c r="D96" i="1"/>
  <c r="D95" i="1"/>
  <c r="D94" i="1"/>
  <c r="D93" i="1"/>
  <c r="H130" i="1"/>
  <c r="H129" i="1"/>
  <c r="H128" i="1"/>
  <c r="F130" i="1"/>
  <c r="F129" i="1"/>
  <c r="F128" i="1"/>
  <c r="D130" i="1"/>
  <c r="D129" i="1"/>
  <c r="D128" i="1"/>
  <c r="D155" i="1"/>
  <c r="D153" i="1"/>
  <c r="D152" i="1"/>
  <c r="D151" i="1"/>
  <c r="F155" i="1"/>
  <c r="F153" i="1"/>
  <c r="F152" i="1"/>
  <c r="F151" i="1"/>
  <c r="H155" i="1"/>
  <c r="H153" i="1"/>
  <c r="H152" i="1"/>
  <c r="H151" i="1"/>
  <c r="B150" i="1"/>
  <c r="B157" i="1" s="1"/>
  <c r="B22" i="1"/>
  <c r="B127" i="1"/>
  <c r="B92" i="1"/>
  <c r="B100" i="1" s="1"/>
  <c r="B67" i="1"/>
  <c r="B75" i="1" s="1"/>
  <c r="B38" i="1"/>
  <c r="B46" i="1"/>
  <c r="D17" i="1" l="1"/>
  <c r="B134" i="1"/>
  <c r="D132" i="1"/>
  <c r="F132" i="1"/>
  <c r="H132" i="1"/>
  <c r="D22" i="1"/>
  <c r="D19" i="1"/>
  <c r="D18" i="1"/>
  <c r="B16" i="1"/>
  <c r="B24" i="1" s="1"/>
  <c r="G22" i="1"/>
  <c r="H22" i="1" s="1"/>
  <c r="G20" i="1"/>
  <c r="H20" i="1" s="1"/>
  <c r="G19" i="1"/>
  <c r="H19" i="1" s="1"/>
  <c r="G18" i="1"/>
  <c r="H18" i="1" s="1"/>
  <c r="G17" i="1"/>
  <c r="H17" i="1" s="1"/>
  <c r="E20" i="1"/>
  <c r="F20" i="1" s="1"/>
  <c r="E19" i="1"/>
  <c r="F19" i="1" s="1"/>
  <c r="E18" i="1"/>
  <c r="F18" i="1" s="1"/>
  <c r="E17" i="1"/>
  <c r="F17" i="1" s="1"/>
  <c r="E22" i="1"/>
  <c r="F22" i="1" s="1"/>
  <c r="G150" i="1" l="1"/>
  <c r="E150" i="1"/>
  <c r="C150" i="1"/>
  <c r="E127" i="1"/>
  <c r="G127" i="1"/>
  <c r="C127" i="1"/>
  <c r="D127" i="1" s="1"/>
  <c r="G92" i="1"/>
  <c r="H92" i="1" s="1"/>
  <c r="E92" i="1"/>
  <c r="F92" i="1" s="1"/>
  <c r="C92" i="1"/>
  <c r="D92" i="1" s="1"/>
  <c r="G67" i="1"/>
  <c r="E67" i="1"/>
  <c r="C67" i="1"/>
  <c r="G38" i="1"/>
  <c r="E38" i="1"/>
  <c r="C38" i="1"/>
  <c r="G16" i="1"/>
  <c r="E16" i="1"/>
  <c r="F16" i="1" s="1"/>
  <c r="C16" i="1"/>
  <c r="G157" i="1" l="1"/>
  <c r="H157" i="1" s="1"/>
  <c r="H150" i="1"/>
  <c r="E157" i="1"/>
  <c r="F157" i="1" s="1"/>
  <c r="F150" i="1"/>
  <c r="C157" i="1"/>
  <c r="D157" i="1" s="1"/>
  <c r="D150" i="1"/>
  <c r="G134" i="1"/>
  <c r="H134" i="1" s="1"/>
  <c r="H127" i="1"/>
  <c r="E134" i="1"/>
  <c r="F134" i="1" s="1"/>
  <c r="F127" i="1"/>
  <c r="C24" i="1"/>
  <c r="D24" i="1" s="1"/>
  <c r="D16" i="1"/>
  <c r="G24" i="1"/>
  <c r="H24" i="1" s="1"/>
  <c r="H16" i="1"/>
  <c r="G46" i="1"/>
  <c r="H46" i="1" s="1"/>
  <c r="H38" i="1"/>
  <c r="E46" i="1"/>
  <c r="F46" i="1" s="1"/>
  <c r="F38" i="1"/>
  <c r="C46" i="1"/>
  <c r="D46" i="1" s="1"/>
  <c r="D38" i="1"/>
  <c r="G75" i="1"/>
  <c r="H75" i="1" s="1"/>
  <c r="H67" i="1"/>
  <c r="E75" i="1"/>
  <c r="F75" i="1" s="1"/>
  <c r="F67" i="1"/>
  <c r="C75" i="1"/>
  <c r="D67" i="1"/>
  <c r="E100" i="1"/>
  <c r="F100" i="1" s="1"/>
  <c r="E24" i="1"/>
  <c r="F24" i="1" s="1"/>
  <c r="C134" i="1"/>
  <c r="D134" i="1" s="1"/>
  <c r="G100" i="1"/>
  <c r="H100" i="1" s="1"/>
  <c r="C100" i="1"/>
  <c r="D100" i="1" s="1"/>
</calcChain>
</file>

<file path=xl/sharedStrings.xml><?xml version="1.0" encoding="utf-8"?>
<sst xmlns="http://schemas.openxmlformats.org/spreadsheetml/2006/main" count="93" uniqueCount="24">
  <si>
    <t>Descripción</t>
  </si>
  <si>
    <t>Valor Compromiso</t>
  </si>
  <si>
    <t>% Compromiso</t>
  </si>
  <si>
    <t>Valor Obligado</t>
  </si>
  <si>
    <t>% Obligado</t>
  </si>
  <si>
    <t>Valor Pagos</t>
  </si>
  <si>
    <t>% Pagos</t>
  </si>
  <si>
    <t>Funcionamiento</t>
  </si>
  <si>
    <t>Gastos de Personal</t>
  </si>
  <si>
    <t>Gastos Generales</t>
  </si>
  <si>
    <t>Transferencias</t>
  </si>
  <si>
    <t>Inversión</t>
  </si>
  <si>
    <t>Total</t>
  </si>
  <si>
    <t>SECTOR JUSTICIA</t>
  </si>
  <si>
    <t>Compromiso</t>
  </si>
  <si>
    <t>%</t>
  </si>
  <si>
    <t>Obligado</t>
  </si>
  <si>
    <t>Pagos</t>
  </si>
  <si>
    <t>Gastos de Comercialización y operaciones</t>
  </si>
  <si>
    <t>Gastos de Comercializacion y operaciones</t>
  </si>
  <si>
    <t xml:space="preserve">% </t>
  </si>
  <si>
    <t>Aprpopiación vigente</t>
  </si>
  <si>
    <t>Apropiación disponible</t>
  </si>
  <si>
    <t>Ejecución Presupuestal a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</si>
</sst>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b/>
      <sz val="11"/>
      <color rgb="FF002060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color theme="0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slantDashDot">
        <color rgb="FF002060"/>
      </left>
      <right style="thin">
        <color rgb="FF002060"/>
      </right>
      <top style="slantDashDot">
        <color rgb="FF002060"/>
      </top>
      <bottom style="slantDashDot">
        <color rgb="FF002060"/>
      </bottom>
      <diagonal/>
    </border>
    <border>
      <left style="thin">
        <color rgb="FF002060"/>
      </left>
      <right style="thin">
        <color rgb="FF002060"/>
      </right>
      <top style="slantDashDot">
        <color rgb="FF002060"/>
      </top>
      <bottom style="slantDashDot">
        <color rgb="FF002060"/>
      </bottom>
      <diagonal/>
    </border>
    <border>
      <left style="thin">
        <color rgb="FF002060"/>
      </left>
      <right style="slantDashDot">
        <color rgb="FF002060"/>
      </right>
      <top style="slantDashDot">
        <color rgb="FF002060"/>
      </top>
      <bottom style="slantDashDot">
        <color rgb="FF002060"/>
      </bottom>
      <diagonal/>
    </border>
    <border>
      <left style="slantDashDot">
        <color rgb="FF002060"/>
      </left>
      <right style="thin">
        <color rgb="FF002060"/>
      </right>
      <top style="slantDashDot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slantDashDot">
        <color rgb="FF002060"/>
      </top>
      <bottom style="thin">
        <color rgb="FF002060"/>
      </bottom>
      <diagonal/>
    </border>
    <border>
      <left style="thin">
        <color rgb="FF002060"/>
      </left>
      <right style="slantDashDot">
        <color rgb="FF002060"/>
      </right>
      <top style="slantDashDot">
        <color rgb="FF002060"/>
      </top>
      <bottom style="thin">
        <color rgb="FF002060"/>
      </bottom>
      <diagonal/>
    </border>
    <border>
      <left style="slantDashDot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slantDashDot">
        <color rgb="FF002060"/>
      </right>
      <top style="thin">
        <color rgb="FF002060"/>
      </top>
      <bottom style="thin">
        <color rgb="FF002060"/>
      </bottom>
      <diagonal/>
    </border>
    <border>
      <left style="slantDashDot">
        <color rgb="FF002060"/>
      </left>
      <right style="thin">
        <color rgb="FF002060"/>
      </right>
      <top style="thin">
        <color rgb="FF002060"/>
      </top>
      <bottom style="slantDashDot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slantDashDot">
        <color rgb="FF002060"/>
      </bottom>
      <diagonal/>
    </border>
    <border>
      <left style="thin">
        <color rgb="FF002060"/>
      </left>
      <right style="slantDashDot">
        <color rgb="FF002060"/>
      </right>
      <top style="thin">
        <color rgb="FF002060"/>
      </top>
      <bottom style="slantDashDot">
        <color rgb="FF002060"/>
      </bottom>
      <diagonal/>
    </border>
  </borders>
  <cellStyleXfs count="4">
    <xf numFmtId="0" fontId="0" fillId="0" borderId="0"/>
    <xf numFmtId="0" fontId="1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1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" applyFont="1" applyFill="1" applyBorder="1"/>
    <xf numFmtId="0" fontId="6" fillId="2" borderId="4" xfId="1" applyFont="1" applyFill="1" applyBorder="1"/>
    <xf numFmtId="4" fontId="6" fillId="2" borderId="5" xfId="1" applyNumberFormat="1" applyFont="1" applyFill="1" applyBorder="1" applyAlignment="1">
      <alignment horizontal="right" vertical="center"/>
    </xf>
    <xf numFmtId="10" fontId="6" fillId="2" borderId="5" xfId="1" applyNumberFormat="1" applyFont="1" applyFill="1" applyBorder="1" applyAlignment="1">
      <alignment horizontal="center"/>
    </xf>
    <xf numFmtId="10" fontId="6" fillId="2" borderId="6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right" vertical="center"/>
    </xf>
    <xf numFmtId="4" fontId="5" fillId="0" borderId="8" xfId="1" applyNumberFormat="1" applyFont="1" applyFill="1" applyBorder="1"/>
    <xf numFmtId="10" fontId="5" fillId="0" borderId="8" xfId="1" applyNumberFormat="1" applyFont="1" applyFill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0" fontId="5" fillId="0" borderId="7" xfId="1" applyFont="1" applyFill="1" applyBorder="1"/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2" borderId="7" xfId="1" applyFont="1" applyFill="1" applyBorder="1"/>
    <xf numFmtId="4" fontId="6" fillId="2" borderId="8" xfId="1" applyNumberFormat="1" applyFont="1" applyFill="1" applyBorder="1"/>
    <xf numFmtId="10" fontId="6" fillId="2" borderId="8" xfId="1" applyNumberFormat="1" applyFont="1" applyFill="1" applyBorder="1" applyAlignment="1">
      <alignment horizontal="center"/>
    </xf>
    <xf numFmtId="10" fontId="6" fillId="2" borderId="9" xfId="1" applyNumberFormat="1" applyFont="1" applyFill="1" applyBorder="1" applyAlignment="1">
      <alignment horizontal="center"/>
    </xf>
    <xf numFmtId="0" fontId="7" fillId="3" borderId="10" xfId="1" applyFont="1" applyFill="1" applyBorder="1"/>
    <xf numFmtId="4" fontId="7" fillId="3" borderId="11" xfId="1" applyNumberFormat="1" applyFont="1" applyFill="1" applyBorder="1"/>
    <xf numFmtId="10" fontId="7" fillId="3" borderId="11" xfId="1" applyNumberFormat="1" applyFont="1" applyFill="1" applyBorder="1" applyAlignment="1">
      <alignment horizontal="center"/>
    </xf>
    <xf numFmtId="10" fontId="7" fillId="3" borderId="12" xfId="1" applyNumberFormat="1" applyFont="1" applyFill="1" applyBorder="1" applyAlignment="1">
      <alignment horizontal="center"/>
    </xf>
    <xf numFmtId="0" fontId="8" fillId="4" borderId="0" xfId="0" applyFont="1" applyFill="1" applyBorder="1"/>
    <xf numFmtId="0" fontId="9" fillId="0" borderId="0" xfId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5" borderId="4" xfId="0" applyFont="1" applyFill="1" applyBorder="1"/>
    <xf numFmtId="4" fontId="6" fillId="5" borderId="5" xfId="0" applyNumberFormat="1" applyFont="1" applyFill="1" applyBorder="1" applyAlignment="1">
      <alignment horizontal="right" vertical="center"/>
    </xf>
    <xf numFmtId="10" fontId="6" fillId="5" borderId="5" xfId="0" applyNumberFormat="1" applyFont="1" applyFill="1" applyBorder="1"/>
    <xf numFmtId="10" fontId="6" fillId="5" borderId="6" xfId="0" applyNumberFormat="1" applyFont="1" applyFill="1" applyBorder="1"/>
    <xf numFmtId="0" fontId="5" fillId="0" borderId="7" xfId="0" applyFont="1" applyFill="1" applyBorder="1" applyAlignment="1">
      <alignment horizontal="right" vertical="center"/>
    </xf>
    <xf numFmtId="4" fontId="5" fillId="0" borderId="8" xfId="0" applyNumberFormat="1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6" fillId="5" borderId="7" xfId="0" applyFont="1" applyFill="1" applyBorder="1"/>
    <xf numFmtId="4" fontId="6" fillId="5" borderId="8" xfId="0" applyNumberFormat="1" applyFont="1" applyFill="1" applyBorder="1"/>
    <xf numFmtId="10" fontId="6" fillId="5" borderId="8" xfId="0" applyNumberFormat="1" applyFont="1" applyFill="1" applyBorder="1"/>
    <xf numFmtId="10" fontId="6" fillId="5" borderId="9" xfId="0" applyNumberFormat="1" applyFont="1" applyFill="1" applyBorder="1"/>
    <xf numFmtId="0" fontId="7" fillId="3" borderId="10" xfId="0" applyFont="1" applyFill="1" applyBorder="1"/>
    <xf numFmtId="4" fontId="7" fillId="3" borderId="11" xfId="0" applyNumberFormat="1" applyFont="1" applyFill="1" applyBorder="1"/>
    <xf numFmtId="10" fontId="7" fillId="3" borderId="11" xfId="0" applyNumberFormat="1" applyFont="1" applyFill="1" applyBorder="1"/>
    <xf numFmtId="10" fontId="7" fillId="3" borderId="12" xfId="0" applyNumberFormat="1" applyFont="1" applyFill="1" applyBorder="1"/>
    <xf numFmtId="10" fontId="0" fillId="0" borderId="0" xfId="2" applyNumberFormat="1" applyFont="1"/>
    <xf numFmtId="43" fontId="5" fillId="0" borderId="8" xfId="3" applyFont="1" applyFill="1" applyBorder="1"/>
    <xf numFmtId="0" fontId="5" fillId="0" borderId="7" xfId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 vertical="center" wrapText="1"/>
    </xf>
    <xf numFmtId="10" fontId="5" fillId="0" borderId="8" xfId="2" applyNumberFormat="1" applyFont="1" applyFill="1" applyBorder="1"/>
    <xf numFmtId="2" fontId="5" fillId="0" borderId="9" xfId="0" applyNumberFormat="1" applyFont="1" applyFill="1" applyBorder="1"/>
    <xf numFmtId="43" fontId="5" fillId="0" borderId="8" xfId="3" applyFont="1" applyFill="1" applyBorder="1" applyAlignment="1">
      <alignment vertical="center"/>
    </xf>
    <xf numFmtId="10" fontId="5" fillId="0" borderId="8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0" fontId="6" fillId="5" borderId="4" xfId="1" applyFont="1" applyFill="1" applyBorder="1"/>
    <xf numFmtId="4" fontId="6" fillId="5" borderId="5" xfId="1" applyNumberFormat="1" applyFont="1" applyFill="1" applyBorder="1" applyAlignment="1">
      <alignment horizontal="right" vertical="center"/>
    </xf>
    <xf numFmtId="10" fontId="6" fillId="5" borderId="5" xfId="1" applyNumberFormat="1" applyFont="1" applyFill="1" applyBorder="1" applyAlignment="1">
      <alignment horizontal="center"/>
    </xf>
    <xf numFmtId="10" fontId="6" fillId="5" borderId="6" xfId="1" applyNumberFormat="1" applyFont="1" applyFill="1" applyBorder="1" applyAlignment="1">
      <alignment horizontal="center"/>
    </xf>
    <xf numFmtId="0" fontId="6" fillId="5" borderId="7" xfId="1" applyFont="1" applyFill="1" applyBorder="1"/>
    <xf numFmtId="4" fontId="6" fillId="5" borderId="8" xfId="1" applyNumberFormat="1" applyFont="1" applyFill="1" applyBorder="1"/>
    <xf numFmtId="10" fontId="6" fillId="5" borderId="8" xfId="1" applyNumberFormat="1" applyFont="1" applyFill="1" applyBorder="1" applyAlignment="1">
      <alignment horizontal="center"/>
    </xf>
    <xf numFmtId="10" fontId="6" fillId="5" borderId="9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</cellXfs>
  <cellStyles count="4">
    <cellStyle name="Millares" xfId="3" builtinId="3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57</xdr:row>
      <xdr:rowOff>114299</xdr:rowOff>
    </xdr:from>
    <xdr:to>
      <xdr:col>2</xdr:col>
      <xdr:colOff>9525</xdr:colOff>
      <xdr:row>63</xdr:row>
      <xdr:rowOff>142875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428749" y="304799"/>
          <a:ext cx="3495676" cy="11715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83</xdr:row>
      <xdr:rowOff>28575</xdr:rowOff>
    </xdr:from>
    <xdr:to>
      <xdr:col>1</xdr:col>
      <xdr:colOff>2000250</xdr:colOff>
      <xdr:row>87</xdr:row>
      <xdr:rowOff>0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725650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1</xdr:col>
      <xdr:colOff>1933545</xdr:colOff>
      <xdr:row>121</xdr:row>
      <xdr:rowOff>54961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0050125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1329989</xdr:colOff>
      <xdr:row>145</xdr:row>
      <xdr:rowOff>30575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4031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29</xdr:row>
      <xdr:rowOff>66675</xdr:rowOff>
    </xdr:from>
    <xdr:to>
      <xdr:col>1</xdr:col>
      <xdr:colOff>1803610</xdr:colOff>
      <xdr:row>33</xdr:row>
      <xdr:rowOff>80468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" y="4629150"/>
          <a:ext cx="3889585" cy="8900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76200</xdr:rowOff>
    </xdr:from>
    <xdr:to>
      <xdr:col>1</xdr:col>
      <xdr:colOff>872749</xdr:colOff>
      <xdr:row>9</xdr:row>
      <xdr:rowOff>131161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76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157"/>
  <sheetViews>
    <sheetView showGridLines="0" tabSelected="1" workbookViewId="0">
      <selection activeCell="G155" sqref="G155"/>
    </sheetView>
  </sheetViews>
  <sheetFormatPr baseColWidth="10" defaultRowHeight="15" x14ac:dyDescent="0.25"/>
  <cols>
    <col min="1" max="1" width="31.7109375" customWidth="1"/>
    <col min="2" max="2" width="30.5703125" customWidth="1"/>
    <col min="3" max="3" width="31.7109375" customWidth="1"/>
    <col min="4" max="4" width="15.7109375" customWidth="1"/>
    <col min="5" max="5" width="30" customWidth="1"/>
    <col min="6" max="6" width="13" customWidth="1"/>
    <col min="7" max="7" width="28.7109375" customWidth="1"/>
    <col min="8" max="8" width="14.28515625" customWidth="1"/>
  </cols>
  <sheetData>
    <row r="8" spans="1:8" ht="24" x14ac:dyDescent="0.35">
      <c r="C8" s="69" t="s">
        <v>23</v>
      </c>
      <c r="D8" s="69"/>
      <c r="E8" s="69"/>
      <c r="F8" s="69"/>
      <c r="G8" s="69"/>
      <c r="H8" s="69"/>
    </row>
    <row r="12" spans="1:8" ht="21" customHeight="1" x14ac:dyDescent="0.3">
      <c r="A12" s="27" t="s">
        <v>13</v>
      </c>
      <c r="B12" s="27"/>
      <c r="C12" s="27"/>
      <c r="D12" s="27"/>
      <c r="E12" s="27"/>
      <c r="F12" s="27"/>
      <c r="G12" s="27"/>
      <c r="H12" s="27"/>
    </row>
    <row r="13" spans="1:8" ht="9.75" customHeight="1" thickBot="1" x14ac:dyDescent="0.35">
      <c r="A13" s="1"/>
      <c r="B13" s="1"/>
      <c r="C13" s="1"/>
      <c r="D13" s="1"/>
      <c r="E13" s="1"/>
      <c r="F13" s="1"/>
      <c r="G13" s="1"/>
      <c r="H13" s="1"/>
    </row>
    <row r="14" spans="1:8" s="5" customFormat="1" ht="39" customHeight="1" thickBot="1" x14ac:dyDescent="0.3">
      <c r="A14" s="2" t="s">
        <v>0</v>
      </c>
      <c r="B14" s="3" t="s">
        <v>21</v>
      </c>
      <c r="C14" s="3" t="s">
        <v>1</v>
      </c>
      <c r="D14" s="3" t="s">
        <v>20</v>
      </c>
      <c r="E14" s="3" t="s">
        <v>3</v>
      </c>
      <c r="F14" s="3" t="s">
        <v>4</v>
      </c>
      <c r="G14" s="3" t="s">
        <v>5</v>
      </c>
      <c r="H14" s="4" t="s">
        <v>6</v>
      </c>
    </row>
    <row r="15" spans="1:8" ht="12" customHeight="1" thickBot="1" x14ac:dyDescent="0.35">
      <c r="A15" s="6"/>
      <c r="B15" s="6"/>
      <c r="C15" s="6"/>
      <c r="D15" s="6"/>
      <c r="E15" s="6"/>
      <c r="F15" s="6"/>
      <c r="G15" s="6"/>
      <c r="H15" s="6"/>
    </row>
    <row r="16" spans="1:8" ht="18" x14ac:dyDescent="0.25">
      <c r="A16" s="7" t="s">
        <v>7</v>
      </c>
      <c r="B16" s="8">
        <f>+B17+B18+B19+B20</f>
        <v>1902234432341</v>
      </c>
      <c r="C16" s="8">
        <f>+C17+C18+C19+C20</f>
        <v>1844725983357.54</v>
      </c>
      <c r="D16" s="9">
        <f>+C16/B16</f>
        <v>0.96976794867881411</v>
      </c>
      <c r="E16" s="8">
        <f>+E17+E18+E19+E20</f>
        <v>1710116697433.5227</v>
      </c>
      <c r="F16" s="9">
        <f>+E16/B16</f>
        <v>0.89900417548900846</v>
      </c>
      <c r="G16" s="8">
        <f>+G17+G18+G19+G20</f>
        <v>1676412876004.6594</v>
      </c>
      <c r="H16" s="10">
        <f>+G16/B16</f>
        <v>0.88128615879461736</v>
      </c>
    </row>
    <row r="17" spans="1:8" ht="16.5" x14ac:dyDescent="0.3">
      <c r="A17" s="11" t="s">
        <v>8</v>
      </c>
      <c r="B17" s="12">
        <f t="shared" ref="B17:C19" si="0">+B39+B68+B93+B128+B151</f>
        <v>884889662842</v>
      </c>
      <c r="C17" s="12">
        <f t="shared" si="0"/>
        <v>865596719959.82996</v>
      </c>
      <c r="D17" s="13">
        <f t="shared" ref="D17:D20" si="1">+C17/B17</f>
        <v>0.97819734629941668</v>
      </c>
      <c r="E17" s="12">
        <f>+E39+E68+E93+E128+E151</f>
        <v>864728634754.5</v>
      </c>
      <c r="F17" s="13">
        <f t="shared" ref="F17:F20" si="2">+E17/B17</f>
        <v>0.97721633675463127</v>
      </c>
      <c r="G17" s="12">
        <f>+G39+G68+G93+G128+G151</f>
        <v>861700091851.82996</v>
      </c>
      <c r="H17" s="14">
        <f t="shared" ref="H17:H20" si="3">+G17/B17</f>
        <v>0.97379382767825307</v>
      </c>
    </row>
    <row r="18" spans="1:8" ht="16.5" x14ac:dyDescent="0.3">
      <c r="A18" s="11" t="s">
        <v>9</v>
      </c>
      <c r="B18" s="12">
        <f t="shared" si="0"/>
        <v>243937628215.78</v>
      </c>
      <c r="C18" s="12">
        <f t="shared" si="0"/>
        <v>240678418832.38</v>
      </c>
      <c r="D18" s="13">
        <f t="shared" si="1"/>
        <v>0.98663916917107597</v>
      </c>
      <c r="E18" s="12">
        <f>+E40+E69+E94+E129+E152</f>
        <v>212603444724.83002</v>
      </c>
      <c r="F18" s="13">
        <f t="shared" si="2"/>
        <v>0.87154838013251201</v>
      </c>
      <c r="G18" s="12">
        <f>+G40+G69+G94+G129+G152</f>
        <v>193007715230.81003</v>
      </c>
      <c r="H18" s="14">
        <f t="shared" si="3"/>
        <v>0.79121747900279293</v>
      </c>
    </row>
    <row r="19" spans="1:8" ht="16.5" x14ac:dyDescent="0.3">
      <c r="A19" s="11" t="s">
        <v>10</v>
      </c>
      <c r="B19" s="12">
        <f t="shared" si="0"/>
        <v>692132041283.21997</v>
      </c>
      <c r="C19" s="12">
        <f t="shared" si="0"/>
        <v>668003469620.53003</v>
      </c>
      <c r="D19" s="13">
        <f t="shared" si="1"/>
        <v>0.9651387737837489</v>
      </c>
      <c r="E19" s="12">
        <f>+E41+E70+E95+E130+E153</f>
        <v>562337243009.39258</v>
      </c>
      <c r="F19" s="13">
        <f t="shared" si="2"/>
        <v>0.8124710452167675</v>
      </c>
      <c r="G19" s="12">
        <f>+G41+G70+G95+G130+G153</f>
        <v>552870063293.94922</v>
      </c>
      <c r="H19" s="14">
        <f t="shared" si="3"/>
        <v>0.79879275964297558</v>
      </c>
    </row>
    <row r="20" spans="1:8" ht="30" customHeight="1" x14ac:dyDescent="0.3">
      <c r="A20" s="54" t="s">
        <v>18</v>
      </c>
      <c r="B20" s="58">
        <v>81275100000</v>
      </c>
      <c r="C20" s="58">
        <f>+C96</f>
        <v>70447374944.800003</v>
      </c>
      <c r="D20" s="59">
        <f t="shared" si="1"/>
        <v>0.86677684733454652</v>
      </c>
      <c r="E20" s="58">
        <f>+E42+E71+E96+E131+E154</f>
        <v>70447374944.800003</v>
      </c>
      <c r="F20" s="59">
        <f t="shared" si="2"/>
        <v>0.86677684733454652</v>
      </c>
      <c r="G20" s="58">
        <f>+G42+G71+G96+G131+G154</f>
        <v>68835005628.070007</v>
      </c>
      <c r="H20" s="60">
        <f t="shared" si="3"/>
        <v>0.84693843044265715</v>
      </c>
    </row>
    <row r="21" spans="1:8" ht="18.75" customHeight="1" x14ac:dyDescent="0.3">
      <c r="A21" s="15"/>
      <c r="B21" s="16"/>
      <c r="C21" s="16"/>
      <c r="D21" s="17"/>
      <c r="E21" s="16"/>
      <c r="F21" s="17"/>
      <c r="G21" s="16"/>
      <c r="H21" s="18"/>
    </row>
    <row r="22" spans="1:8" ht="18" x14ac:dyDescent="0.25">
      <c r="A22" s="19" t="s">
        <v>11</v>
      </c>
      <c r="B22" s="20">
        <f>+B44+B73+B98+B132+B155</f>
        <v>829083193472</v>
      </c>
      <c r="C22" s="20">
        <f>+C44+C73+C98+C132+C155</f>
        <v>804476809591.10999</v>
      </c>
      <c r="D22" s="21">
        <f>+C22/B22</f>
        <v>0.97032097131550277</v>
      </c>
      <c r="E22" s="20">
        <f>+E44+E73+E98+E132+E155</f>
        <v>562533531622.92993</v>
      </c>
      <c r="F22" s="21">
        <f>+E22/B22</f>
        <v>0.67850070542037588</v>
      </c>
      <c r="G22" s="20">
        <f>+G44+G73+G98+G132+G155</f>
        <v>286032689391.21002</v>
      </c>
      <c r="H22" s="22">
        <f>+G22/B22</f>
        <v>0.3449987789444558</v>
      </c>
    </row>
    <row r="23" spans="1:8" ht="12" customHeight="1" x14ac:dyDescent="0.3">
      <c r="A23" s="15"/>
      <c r="B23" s="16"/>
      <c r="C23" s="16"/>
      <c r="D23" s="17"/>
      <c r="E23" s="16"/>
      <c r="F23" s="17"/>
      <c r="G23" s="16"/>
      <c r="H23" s="18"/>
    </row>
    <row r="24" spans="1:8" ht="18.75" thickBot="1" x14ac:dyDescent="0.3">
      <c r="A24" s="23" t="s">
        <v>12</v>
      </c>
      <c r="B24" s="24">
        <f t="shared" ref="B24:G24" si="4">+B22+B16</f>
        <v>2731317625813</v>
      </c>
      <c r="C24" s="24">
        <f t="shared" si="4"/>
        <v>2649202792948.6499</v>
      </c>
      <c r="D24" s="25">
        <f>+C24/B24</f>
        <v>0.96993581702534215</v>
      </c>
      <c r="E24" s="24">
        <f t="shared" si="4"/>
        <v>2272650229056.4526</v>
      </c>
      <c r="F24" s="25">
        <f>+E24/B24</f>
        <v>0.83207101494831781</v>
      </c>
      <c r="G24" s="24">
        <f t="shared" si="4"/>
        <v>1962445565395.8694</v>
      </c>
      <c r="H24" s="26">
        <f>+G24/B24</f>
        <v>0.71849774879687622</v>
      </c>
    </row>
    <row r="32" spans="1:8" ht="24" x14ac:dyDescent="0.35">
      <c r="A32" s="28"/>
      <c r="B32" s="28"/>
      <c r="C32" s="69" t="s">
        <v>23</v>
      </c>
      <c r="D32" s="69"/>
      <c r="E32" s="69"/>
      <c r="F32" s="69"/>
      <c r="G32" s="69"/>
      <c r="H32" s="69"/>
    </row>
    <row r="35" spans="1:8" ht="15.75" thickBot="1" x14ac:dyDescent="0.3"/>
    <row r="36" spans="1:8" ht="15.75" thickBot="1" x14ac:dyDescent="0.3">
      <c r="A36" s="29" t="s">
        <v>0</v>
      </c>
      <c r="B36" s="30" t="s">
        <v>22</v>
      </c>
      <c r="C36" s="30" t="s">
        <v>14</v>
      </c>
      <c r="D36" s="30" t="s">
        <v>15</v>
      </c>
      <c r="E36" s="30" t="s">
        <v>16</v>
      </c>
      <c r="F36" s="30" t="s">
        <v>15</v>
      </c>
      <c r="G36" s="30" t="s">
        <v>17</v>
      </c>
      <c r="H36" s="31" t="s">
        <v>15</v>
      </c>
    </row>
    <row r="37" spans="1:8" ht="17.25" thickBot="1" x14ac:dyDescent="0.35">
      <c r="A37" s="32"/>
      <c r="B37" s="32"/>
      <c r="C37" s="32"/>
      <c r="D37" s="32"/>
      <c r="E37" s="32"/>
      <c r="F37" s="32"/>
      <c r="G37" s="32"/>
      <c r="H37" s="32"/>
    </row>
    <row r="38" spans="1:8" ht="18" x14ac:dyDescent="0.25">
      <c r="A38" s="33" t="s">
        <v>7</v>
      </c>
      <c r="B38" s="34">
        <f>+B39+B40+B41</f>
        <v>70096059556</v>
      </c>
      <c r="C38" s="34">
        <f>+C39+C40+C41</f>
        <v>60496068204.300003</v>
      </c>
      <c r="D38" s="35">
        <f>+C38/B38</f>
        <v>0.86304520664202922</v>
      </c>
      <c r="E38" s="34">
        <f>+E39+E40+E41</f>
        <v>60268787748.062622</v>
      </c>
      <c r="F38" s="35">
        <f>+E38/B38</f>
        <v>0.85980279247956393</v>
      </c>
      <c r="G38" s="34">
        <f>+G39+G40+G41</f>
        <v>59357190672.819275</v>
      </c>
      <c r="H38" s="36">
        <f>+G38/B38</f>
        <v>0.84679782356950606</v>
      </c>
    </row>
    <row r="39" spans="1:8" ht="16.5" x14ac:dyDescent="0.3">
      <c r="A39" s="37" t="s">
        <v>8</v>
      </c>
      <c r="B39" s="38">
        <v>29851425085</v>
      </c>
      <c r="C39" s="38">
        <v>29005310713</v>
      </c>
      <c r="D39" s="39">
        <f t="shared" ref="D39:D41" si="5">+C39/B39</f>
        <v>0.97165581309465987</v>
      </c>
      <c r="E39" s="38">
        <v>28992053713</v>
      </c>
      <c r="F39" s="39">
        <f t="shared" ref="F39:F41" si="6">+E39/B39</f>
        <v>0.97121171369363457</v>
      </c>
      <c r="G39" s="38">
        <v>28413134158</v>
      </c>
      <c r="H39" s="40">
        <f t="shared" ref="H39:H41" si="7">+G39/B39</f>
        <v>0.95181834961297296</v>
      </c>
    </row>
    <row r="40" spans="1:8" ht="16.5" x14ac:dyDescent="0.3">
      <c r="A40" s="37" t="s">
        <v>9</v>
      </c>
      <c r="B40" s="38">
        <v>6067295573</v>
      </c>
      <c r="C40" s="38">
        <v>5787803636.2700005</v>
      </c>
      <c r="D40" s="39">
        <f t="shared" si="5"/>
        <v>0.95393467594132664</v>
      </c>
      <c r="E40" s="38">
        <v>5720700192.2700005</v>
      </c>
      <c r="F40" s="39">
        <f t="shared" si="6"/>
        <v>0.94287481521876415</v>
      </c>
      <c r="G40" s="38">
        <v>5587755026.7699995</v>
      </c>
      <c r="H40" s="40">
        <f t="shared" si="7"/>
        <v>0.92096304845209809</v>
      </c>
    </row>
    <row r="41" spans="1:8" ht="16.5" x14ac:dyDescent="0.3">
      <c r="A41" s="37" t="s">
        <v>10</v>
      </c>
      <c r="B41" s="38">
        <v>34177338898</v>
      </c>
      <c r="C41" s="38">
        <v>25702953855.030003</v>
      </c>
      <c r="D41" s="39">
        <f t="shared" si="5"/>
        <v>0.75204666845885115</v>
      </c>
      <c r="E41" s="38">
        <v>25556033842.792622</v>
      </c>
      <c r="F41" s="39">
        <f t="shared" si="6"/>
        <v>0.74774791329023327</v>
      </c>
      <c r="G41" s="38">
        <v>25356301488.049278</v>
      </c>
      <c r="H41" s="40">
        <f t="shared" si="7"/>
        <v>0.74190391369332398</v>
      </c>
    </row>
    <row r="42" spans="1:8" ht="16.5" x14ac:dyDescent="0.3">
      <c r="A42" s="41"/>
      <c r="B42" s="42"/>
      <c r="C42" s="42"/>
      <c r="D42" s="42"/>
      <c r="E42" s="42"/>
      <c r="F42" s="42"/>
      <c r="G42" s="38"/>
      <c r="H42" s="43"/>
    </row>
    <row r="43" spans="1:8" ht="16.5" x14ac:dyDescent="0.3">
      <c r="A43" s="41"/>
      <c r="B43" s="42"/>
      <c r="C43" s="42"/>
      <c r="D43" s="42"/>
      <c r="E43" s="42"/>
      <c r="F43" s="42"/>
      <c r="G43" s="38"/>
      <c r="H43" s="43"/>
    </row>
    <row r="44" spans="1:8" ht="18" x14ac:dyDescent="0.25">
      <c r="A44" s="44" t="s">
        <v>11</v>
      </c>
      <c r="B44" s="45">
        <v>25246011675</v>
      </c>
      <c r="C44" s="45">
        <v>23789706442.600002</v>
      </c>
      <c r="D44" s="46">
        <f>+C44/B44</f>
        <v>0.9423154337743529</v>
      </c>
      <c r="E44" s="45">
        <v>23434648918.469997</v>
      </c>
      <c r="F44" s="46">
        <f>+E44/B44</f>
        <v>0.92825152820777179</v>
      </c>
      <c r="G44" s="45">
        <v>18896913100.689999</v>
      </c>
      <c r="H44" s="47">
        <f>+G44/B44</f>
        <v>0.74851082792624901</v>
      </c>
    </row>
    <row r="45" spans="1:8" ht="16.5" x14ac:dyDescent="0.3">
      <c r="A45" s="41"/>
      <c r="B45" s="42"/>
      <c r="C45" s="42"/>
      <c r="D45" s="42"/>
      <c r="E45" s="38"/>
      <c r="F45" s="42"/>
      <c r="G45" s="38"/>
      <c r="H45" s="43"/>
    </row>
    <row r="46" spans="1:8" ht="18.75" thickBot="1" x14ac:dyDescent="0.3">
      <c r="A46" s="48" t="s">
        <v>12</v>
      </c>
      <c r="B46" s="49">
        <f>+B44+B38</f>
        <v>95342071231</v>
      </c>
      <c r="C46" s="49">
        <f>+C44+C38</f>
        <v>84285774646.900009</v>
      </c>
      <c r="D46" s="50">
        <f>+C46/B46</f>
        <v>0.88403548988030489</v>
      </c>
      <c r="E46" s="49">
        <f>+E44+E38</f>
        <v>83703436666.532623</v>
      </c>
      <c r="F46" s="50">
        <f>+E46/B46</f>
        <v>0.87792760935234293</v>
      </c>
      <c r="G46" s="49">
        <f>+G44+G38</f>
        <v>78254103773.509277</v>
      </c>
      <c r="H46" s="51">
        <f>+G46/B46</f>
        <v>0.82077201347882345</v>
      </c>
    </row>
    <row r="48" spans="1:8" x14ac:dyDescent="0.25">
      <c r="D48" s="52"/>
    </row>
    <row r="60" spans="1:8" ht="24" x14ac:dyDescent="0.35">
      <c r="C60" s="69" t="s">
        <v>23</v>
      </c>
      <c r="D60" s="69"/>
      <c r="E60" s="69"/>
      <c r="F60" s="69"/>
      <c r="G60" s="69"/>
      <c r="H60" s="69"/>
    </row>
    <row r="64" spans="1:8" ht="17.25" thickBot="1" x14ac:dyDescent="0.35">
      <c r="A64" s="1"/>
      <c r="B64" s="1"/>
      <c r="C64" s="1"/>
      <c r="D64" s="1"/>
      <c r="E64" s="1"/>
      <c r="F64" s="1"/>
      <c r="G64" s="1"/>
      <c r="H64" s="1"/>
    </row>
    <row r="65" spans="1:8" ht="29.25" thickBot="1" x14ac:dyDescent="0.3">
      <c r="A65" s="2" t="s">
        <v>0</v>
      </c>
      <c r="B65" s="30" t="s">
        <v>22</v>
      </c>
      <c r="C65" s="3" t="s">
        <v>1</v>
      </c>
      <c r="D65" s="3" t="s">
        <v>2</v>
      </c>
      <c r="E65" s="3" t="s">
        <v>3</v>
      </c>
      <c r="F65" s="3" t="s">
        <v>4</v>
      </c>
      <c r="G65" s="3" t="s">
        <v>5</v>
      </c>
      <c r="H65" s="4" t="s">
        <v>6</v>
      </c>
    </row>
    <row r="66" spans="1:8" ht="17.25" thickBot="1" x14ac:dyDescent="0.35">
      <c r="A66" s="6"/>
      <c r="B66" s="6"/>
      <c r="C66" s="6"/>
      <c r="D66" s="6"/>
      <c r="E66" s="6"/>
      <c r="F66" s="6"/>
      <c r="G66" s="6"/>
      <c r="H66" s="6"/>
    </row>
    <row r="67" spans="1:8" ht="18" x14ac:dyDescent="0.25">
      <c r="A67" s="61" t="s">
        <v>7</v>
      </c>
      <c r="B67" s="62">
        <f>+B68+B69+B70</f>
        <v>316640246529</v>
      </c>
      <c r="C67" s="62">
        <f>+C68+C69+C70</f>
        <v>304474123144.06</v>
      </c>
      <c r="D67" s="63">
        <f>+C67/B67</f>
        <v>0.96157745732482003</v>
      </c>
      <c r="E67" s="62">
        <f>+E68+E69+E70</f>
        <v>300751152819.69</v>
      </c>
      <c r="F67" s="63">
        <f>+E67/B67</f>
        <v>0.94981972796103553</v>
      </c>
      <c r="G67" s="62">
        <f>+G68+G69+G70</f>
        <v>300717199403.69</v>
      </c>
      <c r="H67" s="64">
        <f>+G67/B67</f>
        <v>0.94971249770091482</v>
      </c>
    </row>
    <row r="68" spans="1:8" ht="16.5" x14ac:dyDescent="0.3">
      <c r="A68" s="11" t="s">
        <v>8</v>
      </c>
      <c r="B68" s="12">
        <v>121125308585</v>
      </c>
      <c r="C68" s="12">
        <v>117692816018.09</v>
      </c>
      <c r="D68" s="13">
        <f t="shared" ref="D68:D70" si="8">+C68/B68</f>
        <v>0.97166164027147772</v>
      </c>
      <c r="E68" s="12">
        <v>117655567754.09</v>
      </c>
      <c r="F68" s="13">
        <f t="shared" ref="F68:F70" si="9">+E68/B68</f>
        <v>0.97135412184749892</v>
      </c>
      <c r="G68" s="12">
        <v>117655567754.09</v>
      </c>
      <c r="H68" s="14">
        <f t="shared" ref="H68:H70" si="10">+G68/B68</f>
        <v>0.97135412184749892</v>
      </c>
    </row>
    <row r="69" spans="1:8" ht="16.5" x14ac:dyDescent="0.3">
      <c r="A69" s="11" t="s">
        <v>9</v>
      </c>
      <c r="B69" s="12">
        <v>34065895343</v>
      </c>
      <c r="C69" s="12">
        <v>33949739082.77</v>
      </c>
      <c r="D69" s="13">
        <f t="shared" si="8"/>
        <v>0.9965902478399451</v>
      </c>
      <c r="E69" s="12">
        <v>30533501816.400002</v>
      </c>
      <c r="F69" s="13">
        <f t="shared" si="9"/>
        <v>0.89630703989919203</v>
      </c>
      <c r="G69" s="12">
        <v>30514185575.400002</v>
      </c>
      <c r="H69" s="14">
        <f t="shared" si="10"/>
        <v>0.89574001411561843</v>
      </c>
    </row>
    <row r="70" spans="1:8" ht="16.5" x14ac:dyDescent="0.3">
      <c r="A70" s="11" t="s">
        <v>10</v>
      </c>
      <c r="B70" s="12">
        <v>161449042601</v>
      </c>
      <c r="C70" s="12">
        <v>152831568043.20001</v>
      </c>
      <c r="D70" s="13">
        <f t="shared" si="8"/>
        <v>0.94662418296838746</v>
      </c>
      <c r="E70" s="12">
        <v>152562083249.20001</v>
      </c>
      <c r="F70" s="13">
        <f t="shared" si="9"/>
        <v>0.94495501980917329</v>
      </c>
      <c r="G70" s="12">
        <v>152547446074.20001</v>
      </c>
      <c r="H70" s="14">
        <f t="shared" si="10"/>
        <v>0.94486435854067519</v>
      </c>
    </row>
    <row r="71" spans="1:8" ht="16.5" x14ac:dyDescent="0.3">
      <c r="A71" s="15"/>
      <c r="B71" s="16"/>
      <c r="C71" s="16"/>
      <c r="D71" s="17"/>
      <c r="E71" s="16"/>
      <c r="F71" s="17"/>
      <c r="G71" s="16"/>
      <c r="H71" s="18"/>
    </row>
    <row r="72" spans="1:8" ht="16.5" x14ac:dyDescent="0.3">
      <c r="A72" s="15"/>
      <c r="B72" s="16"/>
      <c r="C72" s="16"/>
      <c r="D72" s="17"/>
      <c r="E72" s="16"/>
      <c r="F72" s="17"/>
      <c r="G72" s="16"/>
      <c r="H72" s="18"/>
    </row>
    <row r="73" spans="1:8" ht="18" x14ac:dyDescent="0.25">
      <c r="A73" s="65" t="s">
        <v>11</v>
      </c>
      <c r="B73" s="66">
        <v>545758803680</v>
      </c>
      <c r="C73" s="66">
        <v>538615421093.67999</v>
      </c>
      <c r="D73" s="67">
        <f>+C73/B73</f>
        <v>0.98691109966865798</v>
      </c>
      <c r="E73" s="66">
        <v>505915849624.40997</v>
      </c>
      <c r="F73" s="67">
        <f>+E73/B73</f>
        <v>0.92699530674185604</v>
      </c>
      <c r="G73" s="66">
        <v>236710137796.07999</v>
      </c>
      <c r="H73" s="68">
        <f>+G73/B73</f>
        <v>0.43372665030772917</v>
      </c>
    </row>
    <row r="74" spans="1:8" ht="16.5" x14ac:dyDescent="0.3">
      <c r="A74" s="15"/>
      <c r="B74" s="16"/>
      <c r="C74" s="16"/>
      <c r="D74" s="17"/>
      <c r="E74" s="16"/>
      <c r="F74" s="17"/>
      <c r="G74" s="16"/>
      <c r="H74" s="18"/>
    </row>
    <row r="75" spans="1:8" ht="18.75" thickBot="1" x14ac:dyDescent="0.3">
      <c r="A75" s="23" t="s">
        <v>12</v>
      </c>
      <c r="B75" s="24">
        <f t="shared" ref="B75:G75" si="11">+B73+B67</f>
        <v>862399050209</v>
      </c>
      <c r="C75" s="24">
        <f t="shared" si="11"/>
        <v>843089544237.73999</v>
      </c>
      <c r="D75" s="25">
        <f>+C75/B75</f>
        <v>0.97760954633869279</v>
      </c>
      <c r="E75" s="24">
        <f t="shared" si="11"/>
        <v>806667002444.09998</v>
      </c>
      <c r="F75" s="25">
        <f>+E75/B75</f>
        <v>0.93537556917369802</v>
      </c>
      <c r="G75" s="24">
        <f t="shared" si="11"/>
        <v>537427337199.77002</v>
      </c>
      <c r="H75" s="26">
        <f>+G75/B75</f>
        <v>0.62317709773628116</v>
      </c>
    </row>
    <row r="86" spans="1:8" ht="24" x14ac:dyDescent="0.35">
      <c r="A86" s="28"/>
      <c r="B86" s="28"/>
      <c r="C86" s="69" t="s">
        <v>23</v>
      </c>
      <c r="D86" s="69"/>
      <c r="E86" s="69"/>
      <c r="F86" s="69"/>
      <c r="G86" s="69"/>
      <c r="H86" s="69"/>
    </row>
    <row r="89" spans="1:8" ht="15.75" thickBot="1" x14ac:dyDescent="0.3"/>
    <row r="90" spans="1:8" ht="15.75" thickBot="1" x14ac:dyDescent="0.3">
      <c r="A90" s="29" t="s">
        <v>0</v>
      </c>
      <c r="B90" s="30" t="s">
        <v>22</v>
      </c>
      <c r="C90" s="30" t="s">
        <v>14</v>
      </c>
      <c r="D90" s="30" t="s">
        <v>15</v>
      </c>
      <c r="E90" s="30" t="s">
        <v>16</v>
      </c>
      <c r="F90" s="30" t="s">
        <v>15</v>
      </c>
      <c r="G90" s="30" t="s">
        <v>17</v>
      </c>
      <c r="H90" s="31" t="s">
        <v>15</v>
      </c>
    </row>
    <row r="91" spans="1:8" ht="17.25" thickBot="1" x14ac:dyDescent="0.35">
      <c r="A91" s="32"/>
      <c r="B91" s="32"/>
      <c r="C91" s="32"/>
      <c r="D91" s="32"/>
      <c r="E91" s="32"/>
      <c r="F91" s="32"/>
      <c r="G91" s="32"/>
      <c r="H91" s="32"/>
    </row>
    <row r="92" spans="1:8" ht="18" x14ac:dyDescent="0.25">
      <c r="A92" s="33" t="s">
        <v>7</v>
      </c>
      <c r="B92" s="34">
        <f>+B93+B94+B95+B96</f>
        <v>964140715505</v>
      </c>
      <c r="C92" s="34">
        <f>+C93+C94+C95+C96</f>
        <v>937963367985.63013</v>
      </c>
      <c r="D92" s="35">
        <f>+C92/B92</f>
        <v>0.97284903842520676</v>
      </c>
      <c r="E92" s="34">
        <f>+E93+E94+E95+E96</f>
        <v>936203775014.63013</v>
      </c>
      <c r="F92" s="35">
        <f>+E92/B92</f>
        <v>0.97102400091491103</v>
      </c>
      <c r="G92" s="34">
        <f>+G93+G94+G95+G96</f>
        <v>904509351821.27002</v>
      </c>
      <c r="H92" s="36">
        <f>+G92/B92</f>
        <v>0.93815076707708989</v>
      </c>
    </row>
    <row r="93" spans="1:8" ht="16.5" x14ac:dyDescent="0.3">
      <c r="A93" s="37" t="s">
        <v>8</v>
      </c>
      <c r="B93" s="38">
        <v>687746877049</v>
      </c>
      <c r="C93" s="38">
        <v>675626985494.75</v>
      </c>
      <c r="D93" s="39">
        <f t="shared" ref="D93:D96" si="12">+C93/B93</f>
        <v>0.98237739499995358</v>
      </c>
      <c r="E93" s="38">
        <v>675626985494.75</v>
      </c>
      <c r="F93" s="39">
        <f t="shared" ref="F93:F96" si="13">+E93/B93</f>
        <v>0.98237739499995358</v>
      </c>
      <c r="G93" s="38">
        <v>673515310240.07996</v>
      </c>
      <c r="H93" s="40">
        <f t="shared" ref="H93:H96" si="14">+G93/B93</f>
        <v>0.97930696992767863</v>
      </c>
    </row>
    <row r="94" spans="1:8" ht="16.5" x14ac:dyDescent="0.3">
      <c r="A94" s="37" t="s">
        <v>9</v>
      </c>
      <c r="B94" s="38">
        <v>142060170426</v>
      </c>
      <c r="C94" s="38">
        <v>139574416413.79001</v>
      </c>
      <c r="D94" s="39">
        <f t="shared" si="12"/>
        <v>0.98250210453249576</v>
      </c>
      <c r="E94" s="38">
        <v>137814823442.79001</v>
      </c>
      <c r="F94" s="39">
        <f t="shared" si="13"/>
        <v>0.97011585322980154</v>
      </c>
      <c r="G94" s="38">
        <v>119097255006.53001</v>
      </c>
      <c r="H94" s="40">
        <f t="shared" si="14"/>
        <v>0.83835782154413574</v>
      </c>
    </row>
    <row r="95" spans="1:8" ht="16.5" x14ac:dyDescent="0.3">
      <c r="A95" s="37" t="s">
        <v>10</v>
      </c>
      <c r="B95" s="38">
        <v>53058568030</v>
      </c>
      <c r="C95" s="38">
        <v>52314591132.290001</v>
      </c>
      <c r="D95" s="39">
        <f t="shared" si="12"/>
        <v>0.9859781949394234</v>
      </c>
      <c r="E95" s="38">
        <v>52314591132.290001</v>
      </c>
      <c r="F95" s="39">
        <f t="shared" si="13"/>
        <v>0.9859781949394234</v>
      </c>
      <c r="G95" s="38">
        <v>43061780946.589996</v>
      </c>
      <c r="H95" s="40">
        <f t="shared" si="14"/>
        <v>0.8115895800701276</v>
      </c>
    </row>
    <row r="96" spans="1:8" ht="33" x14ac:dyDescent="0.3">
      <c r="A96" s="55" t="s">
        <v>19</v>
      </c>
      <c r="B96" s="53">
        <v>81275100000</v>
      </c>
      <c r="C96" s="53">
        <v>70447374944.800003</v>
      </c>
      <c r="D96" s="56">
        <f t="shared" si="12"/>
        <v>0.86677684733454652</v>
      </c>
      <c r="E96" s="53">
        <v>70447374944.800003</v>
      </c>
      <c r="F96" s="56">
        <f t="shared" si="13"/>
        <v>0.86677684733454652</v>
      </c>
      <c r="G96" s="38">
        <v>68835005628.070007</v>
      </c>
      <c r="H96" s="57">
        <f t="shared" si="14"/>
        <v>0.84693843044265715</v>
      </c>
    </row>
    <row r="97" spans="1:8" ht="16.5" x14ac:dyDescent="0.3">
      <c r="A97" s="41"/>
      <c r="B97" s="42"/>
      <c r="C97" s="42"/>
      <c r="D97" s="42"/>
      <c r="E97" s="42"/>
      <c r="F97" s="42"/>
      <c r="G97" s="38"/>
      <c r="H97" s="43"/>
    </row>
    <row r="98" spans="1:8" ht="18" x14ac:dyDescent="0.25">
      <c r="A98" s="44" t="s">
        <v>11</v>
      </c>
      <c r="B98" s="45">
        <v>3183315288</v>
      </c>
      <c r="C98" s="45">
        <v>2779256033.1700001</v>
      </c>
      <c r="D98" s="46">
        <f>+C98/B98</f>
        <v>0.87306967162405691</v>
      </c>
      <c r="E98" s="45">
        <v>2779256033.1700001</v>
      </c>
      <c r="F98" s="46">
        <f>+E98/B98</f>
        <v>0.87306967162405691</v>
      </c>
      <c r="G98" s="45">
        <v>681352635.17000008</v>
      </c>
      <c r="H98" s="47">
        <f>+G98/B98</f>
        <v>0.21403869033597281</v>
      </c>
    </row>
    <row r="99" spans="1:8" ht="16.5" x14ac:dyDescent="0.3">
      <c r="A99" s="41"/>
      <c r="B99" s="42"/>
      <c r="C99" s="42"/>
      <c r="D99" s="42"/>
      <c r="E99" s="38"/>
      <c r="F99" s="42"/>
      <c r="G99" s="38"/>
      <c r="H99" s="43"/>
    </row>
    <row r="100" spans="1:8" ht="18.75" thickBot="1" x14ac:dyDescent="0.3">
      <c r="A100" s="48" t="s">
        <v>12</v>
      </c>
      <c r="B100" s="49">
        <f>+B98+B92</f>
        <v>967324030793</v>
      </c>
      <c r="C100" s="49">
        <f>+C98+C92</f>
        <v>940742624018.80017</v>
      </c>
      <c r="D100" s="50">
        <f>+C100/B100</f>
        <v>0.97252067980528845</v>
      </c>
      <c r="E100" s="49">
        <f>+E98+E92</f>
        <v>938983031047.80017</v>
      </c>
      <c r="F100" s="50">
        <f>+E100/B100</f>
        <v>0.97070164821402583</v>
      </c>
      <c r="G100" s="49">
        <f>+G98+G92</f>
        <v>905190704456.44006</v>
      </c>
      <c r="H100" s="51">
        <f>+G100/B100</f>
        <v>0.93576782509411682</v>
      </c>
    </row>
    <row r="120" spans="1:8" ht="24" x14ac:dyDescent="0.35">
      <c r="C120" s="69" t="s">
        <v>23</v>
      </c>
      <c r="D120" s="69"/>
      <c r="E120" s="69"/>
      <c r="F120" s="69"/>
      <c r="G120" s="69"/>
      <c r="H120" s="69"/>
    </row>
    <row r="124" spans="1:8" ht="17.25" thickBot="1" x14ac:dyDescent="0.35">
      <c r="A124" s="1"/>
      <c r="B124" s="1"/>
      <c r="C124" s="1"/>
      <c r="D124" s="1"/>
      <c r="E124" s="1"/>
      <c r="F124" s="1"/>
      <c r="G124" s="1"/>
      <c r="H124" s="1"/>
    </row>
    <row r="125" spans="1:8" ht="29.25" thickBot="1" x14ac:dyDescent="0.3">
      <c r="A125" s="2" t="s">
        <v>0</v>
      </c>
      <c r="B125" s="30" t="s">
        <v>22</v>
      </c>
      <c r="C125" s="3" t="s">
        <v>1</v>
      </c>
      <c r="D125" s="3" t="s">
        <v>20</v>
      </c>
      <c r="E125" s="3" t="s">
        <v>3</v>
      </c>
      <c r="F125" s="3" t="s">
        <v>4</v>
      </c>
      <c r="G125" s="3" t="s">
        <v>5</v>
      </c>
      <c r="H125" s="4" t="s">
        <v>6</v>
      </c>
    </row>
    <row r="126" spans="1:8" ht="17.25" thickBot="1" x14ac:dyDescent="0.35">
      <c r="A126" s="6"/>
      <c r="B126" s="6"/>
      <c r="C126" s="6"/>
      <c r="D126" s="6"/>
      <c r="E126" s="6"/>
      <c r="F126" s="6"/>
      <c r="G126" s="6"/>
      <c r="H126" s="6"/>
    </row>
    <row r="127" spans="1:8" ht="18" x14ac:dyDescent="0.25">
      <c r="A127" s="61" t="s">
        <v>7</v>
      </c>
      <c r="B127" s="62">
        <f>SUM(B128:B130)</f>
        <v>32562122168</v>
      </c>
      <c r="C127" s="62">
        <f>+C128+C129+C130</f>
        <v>31370057221.689999</v>
      </c>
      <c r="D127" s="63">
        <f>+C127/B127</f>
        <v>0.96339105479183151</v>
      </c>
      <c r="E127" s="62">
        <f>+E128+E129+E130</f>
        <v>30286476678.099998</v>
      </c>
      <c r="F127" s="63">
        <f>+E127/B127</f>
        <v>0.93011372298896533</v>
      </c>
      <c r="G127" s="62">
        <f>+G128+G129+G130</f>
        <v>29545251215.099998</v>
      </c>
      <c r="H127" s="64">
        <f>+G127/B127</f>
        <v>0.90735029684690538</v>
      </c>
    </row>
    <row r="128" spans="1:8" ht="16.5" x14ac:dyDescent="0.3">
      <c r="A128" s="11" t="s">
        <v>8</v>
      </c>
      <c r="B128" s="12">
        <v>25982171014</v>
      </c>
      <c r="C128" s="12">
        <v>25055617401</v>
      </c>
      <c r="D128" s="13">
        <f t="shared" ref="D128:D130" si="15">+C128/B128</f>
        <v>0.96433886866110052</v>
      </c>
      <c r="E128" s="12">
        <v>24278620793</v>
      </c>
      <c r="F128" s="13">
        <f t="shared" ref="F128:F130" si="16">+E128/B128</f>
        <v>0.93443387698117786</v>
      </c>
      <c r="G128" s="12">
        <v>23986654130</v>
      </c>
      <c r="H128" s="14">
        <f t="shared" ref="H128:H130" si="17">+G128/B128</f>
        <v>0.92319668425995838</v>
      </c>
    </row>
    <row r="129" spans="1:8" ht="16.5" x14ac:dyDescent="0.3">
      <c r="A129" s="11" t="s">
        <v>9</v>
      </c>
      <c r="B129" s="12">
        <v>6477055698</v>
      </c>
      <c r="C129" s="12">
        <v>6256451354.6899996</v>
      </c>
      <c r="D129" s="13">
        <f t="shared" si="15"/>
        <v>0.96594064439215499</v>
      </c>
      <c r="E129" s="12">
        <v>5949867419.1000004</v>
      </c>
      <c r="F129" s="13">
        <f t="shared" si="16"/>
        <v>0.91860680168880038</v>
      </c>
      <c r="G129" s="12">
        <v>5500608619.1000004</v>
      </c>
      <c r="H129" s="14">
        <f t="shared" si="17"/>
        <v>0.84924522430747207</v>
      </c>
    </row>
    <row r="130" spans="1:8" ht="16.5" x14ac:dyDescent="0.3">
      <c r="A130" s="11" t="s">
        <v>10</v>
      </c>
      <c r="B130" s="12">
        <v>102895456</v>
      </c>
      <c r="C130" s="12">
        <v>57988466</v>
      </c>
      <c r="D130" s="13">
        <f t="shared" si="15"/>
        <v>0.56356683039530919</v>
      </c>
      <c r="E130" s="12">
        <v>57988466</v>
      </c>
      <c r="F130" s="13">
        <f t="shared" si="16"/>
        <v>0.56356683039530919</v>
      </c>
      <c r="G130" s="12">
        <v>57988466</v>
      </c>
      <c r="H130" s="14">
        <f t="shared" si="17"/>
        <v>0.56356683039530919</v>
      </c>
    </row>
    <row r="131" spans="1:8" ht="16.5" x14ac:dyDescent="0.3">
      <c r="A131" s="15"/>
      <c r="B131" s="16"/>
      <c r="C131" s="16"/>
      <c r="D131" s="17"/>
      <c r="E131" s="16"/>
      <c r="F131" s="17"/>
      <c r="G131" s="16"/>
      <c r="H131" s="18"/>
    </row>
    <row r="132" spans="1:8" ht="18" x14ac:dyDescent="0.25">
      <c r="A132" s="65" t="s">
        <v>11</v>
      </c>
      <c r="B132" s="66">
        <v>6848850829</v>
      </c>
      <c r="C132" s="66">
        <v>6844951649.5900002</v>
      </c>
      <c r="D132" s="67">
        <f>+C132/B132</f>
        <v>0.9994306812183017</v>
      </c>
      <c r="E132" s="66">
        <v>6208414437.9399996</v>
      </c>
      <c r="F132" s="67">
        <f>+E132/B132</f>
        <v>0.90648994889066514</v>
      </c>
      <c r="G132" s="66">
        <v>6208414437.9399996</v>
      </c>
      <c r="H132" s="68">
        <f>+G132/B132</f>
        <v>0.90648994889066514</v>
      </c>
    </row>
    <row r="133" spans="1:8" ht="16.5" x14ac:dyDescent="0.3">
      <c r="A133" s="15"/>
      <c r="B133" s="16"/>
      <c r="C133" s="16"/>
      <c r="D133" s="17"/>
      <c r="E133" s="16"/>
      <c r="F133" s="17"/>
      <c r="G133" s="16"/>
      <c r="H133" s="18"/>
    </row>
    <row r="134" spans="1:8" ht="18.75" thickBot="1" x14ac:dyDescent="0.3">
      <c r="A134" s="23" t="s">
        <v>12</v>
      </c>
      <c r="B134" s="24">
        <f>+B132+B127</f>
        <v>39410972997</v>
      </c>
      <c r="C134" s="24">
        <f>+C132+C127</f>
        <v>38215008871.279999</v>
      </c>
      <c r="D134" s="25">
        <f>+C134/B134</f>
        <v>0.96965403199228195</v>
      </c>
      <c r="E134" s="24">
        <f>+E132+E127</f>
        <v>36494891116.040001</v>
      </c>
      <c r="F134" s="25">
        <f>+E134/B134</f>
        <v>0.92600837636812539</v>
      </c>
      <c r="G134" s="24">
        <f>+G132+G127</f>
        <v>35753665653.040001</v>
      </c>
      <c r="H134" s="26">
        <f>+G134/B134</f>
        <v>0.90720078531838333</v>
      </c>
    </row>
    <row r="143" spans="1:8" ht="24" x14ac:dyDescent="0.35">
      <c r="C143" s="69" t="s">
        <v>23</v>
      </c>
      <c r="D143" s="69"/>
      <c r="E143" s="69"/>
      <c r="F143" s="69"/>
      <c r="G143" s="69"/>
      <c r="H143" s="69"/>
    </row>
    <row r="147" spans="1:8" ht="17.25" thickBot="1" x14ac:dyDescent="0.35">
      <c r="A147" s="1"/>
      <c r="B147" s="1"/>
      <c r="C147" s="1"/>
      <c r="D147" s="1"/>
      <c r="E147" s="1"/>
      <c r="F147" s="1"/>
      <c r="G147" s="1"/>
      <c r="H147" s="1"/>
    </row>
    <row r="148" spans="1:8" ht="29.25" thickBot="1" x14ac:dyDescent="0.3">
      <c r="A148" s="2" t="s">
        <v>0</v>
      </c>
      <c r="B148" s="30" t="s">
        <v>22</v>
      </c>
      <c r="C148" s="3" t="s">
        <v>1</v>
      </c>
      <c r="D148" s="3" t="s">
        <v>2</v>
      </c>
      <c r="E148" s="3" t="s">
        <v>3</v>
      </c>
      <c r="F148" s="3" t="s">
        <v>4</v>
      </c>
      <c r="G148" s="3" t="s">
        <v>5</v>
      </c>
      <c r="H148" s="4" t="s">
        <v>6</v>
      </c>
    </row>
    <row r="149" spans="1:8" ht="17.25" thickBot="1" x14ac:dyDescent="0.35">
      <c r="A149" s="6"/>
      <c r="B149" s="6"/>
      <c r="C149" s="6"/>
      <c r="D149" s="6"/>
      <c r="E149" s="6"/>
      <c r="F149" s="6"/>
      <c r="G149" s="6"/>
      <c r="H149" s="6"/>
    </row>
    <row r="150" spans="1:8" ht="18" x14ac:dyDescent="0.25">
      <c r="A150" s="61" t="s">
        <v>7</v>
      </c>
      <c r="B150" s="62">
        <f>+B151+B152+B153</f>
        <v>518795288583</v>
      </c>
      <c r="C150" s="62">
        <f>+C151+C152+C153</f>
        <v>510422366801.85999</v>
      </c>
      <c r="D150" s="63">
        <f>+C150/B150</f>
        <v>0.98386083689385617</v>
      </c>
      <c r="E150" s="62">
        <f>+E151+E152+E153</f>
        <v>382606505173.03992</v>
      </c>
      <c r="F150" s="63">
        <f t="shared" ref="F150:F153" si="18">+E150/B150</f>
        <v>0.73749032343386101</v>
      </c>
      <c r="G150" s="62">
        <f>+G151+G152+G153</f>
        <v>382283882891.77991</v>
      </c>
      <c r="H150" s="64">
        <f t="shared" ref="H150:H153" si="19">+G150/B150</f>
        <v>0.7368684552551017</v>
      </c>
    </row>
    <row r="151" spans="1:8" ht="16.5" x14ac:dyDescent="0.3">
      <c r="A151" s="11" t="s">
        <v>8</v>
      </c>
      <c r="B151" s="12">
        <v>20183881109</v>
      </c>
      <c r="C151" s="12">
        <v>18215990332.989998</v>
      </c>
      <c r="D151" s="13">
        <f t="shared" ref="D151:D153" si="20">+C151/B151</f>
        <v>0.90250186446389047</v>
      </c>
      <c r="E151" s="12">
        <v>18175406999.66</v>
      </c>
      <c r="F151" s="13">
        <f t="shared" si="18"/>
        <v>0.90049118410411066</v>
      </c>
      <c r="G151" s="12">
        <v>18129425569.66</v>
      </c>
      <c r="H151" s="14">
        <f t="shared" si="19"/>
        <v>0.89821305782345706</v>
      </c>
    </row>
    <row r="152" spans="1:8" ht="16.5" x14ac:dyDescent="0.3">
      <c r="A152" s="11" t="s">
        <v>9</v>
      </c>
      <c r="B152" s="12">
        <v>55267211175.779999</v>
      </c>
      <c r="C152" s="12">
        <v>55110008344.860001</v>
      </c>
      <c r="D152" s="13">
        <f t="shared" si="20"/>
        <v>0.99715558596904763</v>
      </c>
      <c r="E152" s="12">
        <v>32584551854.27</v>
      </c>
      <c r="F152" s="13">
        <f t="shared" si="18"/>
        <v>0.5895819810888101</v>
      </c>
      <c r="G152" s="12">
        <v>32307911003.009998</v>
      </c>
      <c r="H152" s="14">
        <f t="shared" si="19"/>
        <v>0.5845764661483126</v>
      </c>
    </row>
    <row r="153" spans="1:8" ht="16.5" x14ac:dyDescent="0.3">
      <c r="A153" s="11" t="s">
        <v>10</v>
      </c>
      <c r="B153" s="12">
        <v>443344196298.21997</v>
      </c>
      <c r="C153" s="12">
        <v>437096368124.00995</v>
      </c>
      <c r="D153" s="13">
        <f t="shared" si="20"/>
        <v>0.98590749980178527</v>
      </c>
      <c r="E153" s="12">
        <v>331846546319.10992</v>
      </c>
      <c r="F153" s="13">
        <f t="shared" si="18"/>
        <v>0.74850770369821185</v>
      </c>
      <c r="G153" s="12">
        <v>331846546319.10992</v>
      </c>
      <c r="H153" s="14">
        <f t="shared" si="19"/>
        <v>0.74850770369821185</v>
      </c>
    </row>
    <row r="154" spans="1:8" ht="16.5" x14ac:dyDescent="0.3">
      <c r="A154" s="15"/>
      <c r="B154" s="16"/>
      <c r="C154" s="16"/>
      <c r="D154" s="17"/>
      <c r="E154" s="16"/>
      <c r="F154" s="17"/>
      <c r="G154" s="16"/>
      <c r="H154" s="18"/>
    </row>
    <row r="155" spans="1:8" ht="18" x14ac:dyDescent="0.25">
      <c r="A155" s="65" t="s">
        <v>11</v>
      </c>
      <c r="B155" s="66">
        <v>248046212000</v>
      </c>
      <c r="C155" s="66">
        <v>232447474372.06998</v>
      </c>
      <c r="D155" s="67">
        <f>+C155/B155</f>
        <v>0.93711358257738675</v>
      </c>
      <c r="E155" s="66">
        <v>24195362608.940002</v>
      </c>
      <c r="F155" s="67">
        <f>+E155/B155</f>
        <v>9.7543769823584328E-2</v>
      </c>
      <c r="G155" s="66">
        <v>23535871421.330002</v>
      </c>
      <c r="H155" s="68">
        <f>+G155/B155</f>
        <v>9.4885026590649985E-2</v>
      </c>
    </row>
    <row r="156" spans="1:8" ht="16.5" x14ac:dyDescent="0.3">
      <c r="A156" s="15"/>
      <c r="B156" s="16"/>
      <c r="C156" s="16"/>
      <c r="D156" s="17"/>
      <c r="E156" s="16"/>
      <c r="F156" s="17"/>
      <c r="G156" s="16"/>
      <c r="H156" s="18"/>
    </row>
    <row r="157" spans="1:8" ht="18.75" thickBot="1" x14ac:dyDescent="0.3">
      <c r="A157" s="23" t="s">
        <v>12</v>
      </c>
      <c r="B157" s="24">
        <f>+B150+B155</f>
        <v>766841500583</v>
      </c>
      <c r="C157" s="24">
        <f>+C150+C155</f>
        <v>742869841173.92993</v>
      </c>
      <c r="D157" s="25">
        <f>+C157/B157</f>
        <v>0.96873974688270603</v>
      </c>
      <c r="E157" s="24">
        <f>+E150+E155</f>
        <v>406801867781.97992</v>
      </c>
      <c r="F157" s="25">
        <f>+E157/B157</f>
        <v>0.53049015666562671</v>
      </c>
      <c r="G157" s="24">
        <f>+G150+G155</f>
        <v>405819754313.10992</v>
      </c>
      <c r="H157" s="26">
        <f>+G157/B157</f>
        <v>0.52920943115960839</v>
      </c>
    </row>
  </sheetData>
  <mergeCells count="6">
    <mergeCell ref="C120:H120"/>
    <mergeCell ref="C143:H143"/>
    <mergeCell ref="C8:H8"/>
    <mergeCell ref="C32:H32"/>
    <mergeCell ref="C60:H60"/>
    <mergeCell ref="C86:H86"/>
  </mergeCells>
  <pageMargins left="0" right="0" top="0.15748031496062992" bottom="0" header="0.31496062992125984" footer="0.31496062992125984"/>
  <pageSetup paperSize="121" scale="6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2016</Anio>
    <_dlc_DocId xmlns="81cc8fc0-8d1e-4295-8f37-5d076116407c">2TV4CCKVFCYA-94321226-86</_dlc_DocId>
    <_dlc_DocIdUrl xmlns="81cc8fc0-8d1e-4295-8f37-5d076116407c">
      <Url>https://www.minjusticia.gov.co/ministerio/_layouts/15/DocIdRedir.aspx?ID=2TV4CCKVFCYA-94321226-86</Url>
      <Description>2TV4CCKVFCYA-94321226-86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0CADC35-784A-48DA-AB96-CBFFEC9938E1}"/>
</file>

<file path=customXml/itemProps2.xml><?xml version="1.0" encoding="utf-8"?>
<ds:datastoreItem xmlns:ds="http://schemas.openxmlformats.org/officeDocument/2006/customXml" ds:itemID="{6AF8DBBE-09C2-4A0F-9037-ECF6370FC5DE}"/>
</file>

<file path=customXml/itemProps3.xml><?xml version="1.0" encoding="utf-8"?>
<ds:datastoreItem xmlns:ds="http://schemas.openxmlformats.org/officeDocument/2006/customXml" ds:itemID="{D43DE8AB-E73C-4E89-A2EB-BF42172A5984}"/>
</file>

<file path=customXml/itemProps4.xml><?xml version="1.0" encoding="utf-8"?>
<ds:datastoreItem xmlns:ds="http://schemas.openxmlformats.org/officeDocument/2006/customXml" ds:itemID="{8383D73F-03F5-4800-ADE0-B8EE1B5D5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Diciembre 2016</dc:title>
  <dc:creator>MONICA PAOLA CIFUENTES CHALARCA</dc:creator>
  <cp:lastModifiedBy>ADRIANA MARIA PABON MUÑOZ</cp:lastModifiedBy>
  <cp:lastPrinted>2016-10-14T20:48:23Z</cp:lastPrinted>
  <dcterms:created xsi:type="dcterms:W3CDTF">2013-09-16T21:36:51Z</dcterms:created>
  <dcterms:modified xsi:type="dcterms:W3CDTF">2017-02-02T20:00:22Z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8600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b8869240-bf86-4e9d-bec9-8b4cb4f1338e</vt:lpwstr>
  </property>
</Properties>
</file>