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Reservas Presupuestales Sector Justicia\2019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C22" i="1"/>
  <c r="D18" i="1"/>
  <c r="D19" i="1"/>
  <c r="D20" i="1"/>
  <c r="D21" i="1"/>
  <c r="G131" i="1"/>
  <c r="G130" i="1"/>
  <c r="G129" i="1"/>
  <c r="G128" i="1"/>
  <c r="G127" i="1"/>
  <c r="E131" i="1"/>
  <c r="E130" i="1"/>
  <c r="E129" i="1"/>
  <c r="E128" i="1"/>
  <c r="E127" i="1"/>
  <c r="G109" i="1"/>
  <c r="E109" i="1"/>
  <c r="G86" i="1"/>
  <c r="E86" i="1"/>
  <c r="E42" i="1"/>
  <c r="G42" i="1"/>
  <c r="G39" i="1"/>
  <c r="G38" i="1"/>
  <c r="E40" i="1"/>
  <c r="E39" i="1"/>
  <c r="E38" i="1"/>
  <c r="G107" i="1"/>
  <c r="G106" i="1"/>
  <c r="G82" i="1"/>
  <c r="G83" i="1"/>
  <c r="G84" i="1"/>
  <c r="G85" i="1"/>
  <c r="G81" i="1"/>
  <c r="F16" i="1" l="1"/>
  <c r="F24" i="1" s="1"/>
  <c r="D17" i="1"/>
  <c r="C21" i="1"/>
  <c r="C20" i="1"/>
  <c r="E20" i="1" s="1"/>
  <c r="C19" i="1"/>
  <c r="C18" i="1"/>
  <c r="C17" i="1"/>
  <c r="E82" i="1"/>
  <c r="E83" i="1"/>
  <c r="E84" i="1"/>
  <c r="E85" i="1"/>
  <c r="E81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C133" i="1" l="1"/>
  <c r="E133" i="1" s="1"/>
  <c r="C80" i="1"/>
  <c r="F104" i="1"/>
  <c r="D104" i="1"/>
  <c r="D111" i="1" s="1"/>
  <c r="C104" i="1"/>
  <c r="F80" i="1"/>
  <c r="D80" i="1"/>
  <c r="F59" i="1"/>
  <c r="D59" i="1"/>
  <c r="C59" i="1"/>
  <c r="F37" i="1"/>
  <c r="F44" i="1" s="1"/>
  <c r="D37" i="1"/>
  <c r="D44" i="1" s="1"/>
  <c r="G133" i="1" l="1"/>
  <c r="G104" i="1"/>
  <c r="F111" i="1"/>
  <c r="E104" i="1"/>
  <c r="C111" i="1"/>
  <c r="E80" i="1"/>
  <c r="G64" i="1"/>
  <c r="D66" i="1"/>
  <c r="G61" i="1"/>
  <c r="E64" i="1"/>
  <c r="E61" i="1"/>
  <c r="G24" i="1" l="1"/>
  <c r="G17" i="1"/>
  <c r="D22" i="1"/>
  <c r="D24" i="1" s="1"/>
  <c r="E24" i="1" s="1"/>
  <c r="E17" i="1"/>
  <c r="G22" i="1" l="1"/>
  <c r="E22" i="1"/>
  <c r="E59" i="1" l="1"/>
  <c r="G111" i="1" l="1"/>
  <c r="G80" i="1"/>
  <c r="G59" i="1"/>
  <c r="E126" i="1"/>
  <c r="G44" i="1"/>
  <c r="G37" i="1"/>
  <c r="E37" i="1"/>
  <c r="E44" i="1"/>
  <c r="G126" i="1"/>
  <c r="C88" i="1"/>
  <c r="F88" i="1"/>
  <c r="E111" i="1"/>
  <c r="D88" i="1"/>
  <c r="C66" i="1"/>
  <c r="E66" i="1" s="1"/>
  <c r="F66" i="1"/>
  <c r="G16" i="1"/>
  <c r="E88" i="1" l="1"/>
  <c r="G88" i="1"/>
  <c r="E16" i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<sst xmlns="http://schemas.openxmlformats.org/spreadsheetml/2006/main" count="87" uniqueCount="16">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</sst>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1" fontId="0" fillId="3" borderId="0" xfId="4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733395</xdr:colOff>
      <xdr:row>98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129839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1034919</xdr:colOff>
      <xdr:row>32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4"/>
  <sheetViews>
    <sheetView showGridLines="0" tabSelected="1" zoomScaleNormal="100" workbookViewId="0">
      <selection activeCell="E22" sqref="E22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9" max="9" width="16.1406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211492703325.74002</v>
      </c>
      <c r="D16" s="16">
        <f>+D17+D18+D19+D20+D21</f>
        <v>182234113891.92001</v>
      </c>
      <c r="E16" s="32">
        <f>+D16/C16</f>
        <v>0.86165674288650951</v>
      </c>
      <c r="F16" s="16">
        <f>+F17+F18+F19+F20+F21</f>
        <v>180900127947.12</v>
      </c>
      <c r="G16" s="32">
        <f>+F16/C16</f>
        <v>0.85534926313036208</v>
      </c>
    </row>
    <row r="17" spans="2:9" s="1" customFormat="1" ht="18" customHeight="1" x14ac:dyDescent="0.25">
      <c r="B17" s="19" t="s">
        <v>7</v>
      </c>
      <c r="C17" s="29">
        <f t="shared" ref="C17:D19" si="0">+C38+C60+C81+C105+C127</f>
        <v>702249878.63</v>
      </c>
      <c r="D17" s="29">
        <f t="shared" si="0"/>
        <v>696404571.42999995</v>
      </c>
      <c r="E17" s="33">
        <f>+D17/C17</f>
        <v>0.99167631440335247</v>
      </c>
      <c r="F17" s="29">
        <f>+F38+F60+F81+F105+F127</f>
        <v>693121978.87</v>
      </c>
      <c r="G17" s="33">
        <f>+F17/C17</f>
        <v>0.9870019204876086</v>
      </c>
    </row>
    <row r="18" spans="2:9" s="1" customFormat="1" ht="18" customHeight="1" x14ac:dyDescent="0.25">
      <c r="B18" s="19" t="s">
        <v>12</v>
      </c>
      <c r="C18" s="29">
        <f t="shared" si="0"/>
        <v>32798786268.32</v>
      </c>
      <c r="D18" s="29">
        <f t="shared" si="0"/>
        <v>24802465824.540001</v>
      </c>
      <c r="E18" s="33">
        <f t="shared" ref="E18:E21" si="1">+D18/C18</f>
        <v>0.75620072101559566</v>
      </c>
      <c r="F18" s="29">
        <f>+F39+F61+F82+F106+F128</f>
        <v>23818362061.18</v>
      </c>
      <c r="G18" s="33">
        <f t="shared" ref="G18:G21" si="2">+F18/C18</f>
        <v>0.72619644721993581</v>
      </c>
    </row>
    <row r="19" spans="2:9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156645310322.95001</v>
      </c>
      <c r="E19" s="33">
        <f t="shared" si="1"/>
        <v>0.88051592760451758</v>
      </c>
      <c r="F19" s="29">
        <f>+F40+F62+F83+F107+F129</f>
        <v>156348276669.07001</v>
      </c>
      <c r="G19" s="33">
        <f t="shared" si="2"/>
        <v>0.87884627747112576</v>
      </c>
    </row>
    <row r="20" spans="2:9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790000</v>
      </c>
      <c r="G20" s="33">
        <f t="shared" si="2"/>
        <v>1</v>
      </c>
    </row>
    <row r="21" spans="2:9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89143173</v>
      </c>
      <c r="E21" s="33">
        <f t="shared" si="1"/>
        <v>0.99999977564187092</v>
      </c>
      <c r="F21" s="29">
        <f>+F41+F63+F85+F108+F130</f>
        <v>39577238</v>
      </c>
      <c r="G21" s="33">
        <f t="shared" si="2"/>
        <v>0.44397375355401508</v>
      </c>
    </row>
    <row r="22" spans="2:9" s="5" customFormat="1" ht="18" x14ac:dyDescent="0.25">
      <c r="B22" s="15" t="s">
        <v>9</v>
      </c>
      <c r="C22" s="16">
        <f>+C42+C64+C86+C109+C131</f>
        <v>85552348705.220001</v>
      </c>
      <c r="D22" s="16">
        <f>+D42+D64+D86+D109+D131</f>
        <v>18973296969.309998</v>
      </c>
      <c r="E22" s="32">
        <f>+D22/C22</f>
        <v>0.22177412141757291</v>
      </c>
      <c r="F22" s="16">
        <f>+F42+F64+F86+F109+F131</f>
        <v>16262448370.709999</v>
      </c>
      <c r="G22" s="32">
        <f>+F22/C22</f>
        <v>0.19008769036539311</v>
      </c>
    </row>
    <row r="23" spans="2:9" s="1" customFormat="1" ht="6" customHeight="1" x14ac:dyDescent="0.3">
      <c r="B23" s="4"/>
      <c r="C23" s="4"/>
      <c r="D23" s="4"/>
      <c r="E23" s="34"/>
      <c r="F23" s="4"/>
      <c r="G23" s="34"/>
    </row>
    <row r="24" spans="2:9" s="5" customFormat="1" ht="18" x14ac:dyDescent="0.25">
      <c r="B24" s="17" t="s">
        <v>10</v>
      </c>
      <c r="C24" s="18">
        <f>+C22+C16</f>
        <v>297045052030.96002</v>
      </c>
      <c r="D24" s="18">
        <f>+D22+D16</f>
        <v>201207410861.23001</v>
      </c>
      <c r="E24" s="35">
        <f>+D24/C24</f>
        <v>0.67736328036953408</v>
      </c>
      <c r="F24" s="18">
        <f>+F22+F16</f>
        <v>197162576317.82999</v>
      </c>
      <c r="G24" s="35">
        <f>+F24/C24</f>
        <v>0.66374637439603057</v>
      </c>
      <c r="I24" s="43"/>
    </row>
    <row r="25" spans="2:9" x14ac:dyDescent="0.25">
      <c r="I25" s="13"/>
    </row>
    <row r="26" spans="2:9" x14ac:dyDescent="0.25">
      <c r="C26" s="13"/>
      <c r="D26" s="13"/>
      <c r="E26" s="13"/>
      <c r="F26" s="13"/>
      <c r="G26" s="13"/>
    </row>
    <row r="31" spans="2:9" ht="24" x14ac:dyDescent="0.35">
      <c r="B31" s="7"/>
      <c r="C31" s="14"/>
      <c r="D31" s="44" t="s">
        <v>15</v>
      </c>
      <c r="E31" s="44"/>
      <c r="F31" s="44"/>
      <c r="G31" s="44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237584110.53</v>
      </c>
      <c r="G37" s="36">
        <f>+F37/C37</f>
        <v>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217890123.53</v>
      </c>
      <c r="G39" s="37">
        <f>+F39/C39</f>
        <v>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438742</v>
      </c>
      <c r="G40" s="40">
        <v>0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3221316261.5999999</v>
      </c>
      <c r="E42" s="36">
        <f>+D42/C42</f>
        <v>0.91616706071035914</v>
      </c>
      <c r="F42" s="25">
        <v>3221316261.5999999</v>
      </c>
      <c r="G42" s="36">
        <f>+F42/C42</f>
        <v>0.91616706071035914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3458900372.1300001</v>
      </c>
      <c r="E44" s="39">
        <f>+D44/C44</f>
        <v>0.92147317658651773</v>
      </c>
      <c r="F44" s="27">
        <f>+F42+F37</f>
        <v>3458900372.1300001</v>
      </c>
      <c r="G44" s="39">
        <f>+F44/C44</f>
        <v>0.92147317658651773</v>
      </c>
    </row>
    <row r="52" spans="2:7" ht="24" x14ac:dyDescent="0.35">
      <c r="C52" s="14"/>
      <c r="D52" s="44" t="s">
        <v>15</v>
      </c>
      <c r="E52" s="44"/>
      <c r="F52" s="44"/>
      <c r="G52" s="44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3894537743.3600001</v>
      </c>
      <c r="D59" s="28">
        <f>+D60+D61+D62+D63</f>
        <v>1789799514.55</v>
      </c>
      <c r="E59" s="32">
        <f>+D59/C59</f>
        <v>0.45956661162201401</v>
      </c>
      <c r="F59" s="28">
        <f>+F60+F61+F62+F63</f>
        <v>1789799514.55</v>
      </c>
      <c r="G59" s="32">
        <f>+F59/C59</f>
        <v>0.45956661162201401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3894537743.3600001</v>
      </c>
      <c r="D61" s="29">
        <v>1789799514.55</v>
      </c>
      <c r="E61" s="33">
        <f>+D61/C61</f>
        <v>0.45956661162201401</v>
      </c>
      <c r="F61" s="29">
        <v>1789799514.55</v>
      </c>
      <c r="G61" s="33">
        <f t="shared" ref="G61" si="3">+F61/C61</f>
        <v>0.45956661162201401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10275045948.940001</v>
      </c>
      <c r="D64" s="16">
        <v>1796427559.26</v>
      </c>
      <c r="E64" s="32">
        <f>+D64/C64</f>
        <v>0.17483401711165331</v>
      </c>
      <c r="F64" s="16">
        <v>1794172759.26</v>
      </c>
      <c r="G64" s="32">
        <f>+F64/C64</f>
        <v>0.17461457283751528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14169583692.300001</v>
      </c>
      <c r="D66" s="18">
        <f>+D64+D59</f>
        <v>3586227073.8099999</v>
      </c>
      <c r="E66" s="35">
        <f>+D66/C66</f>
        <v>0.25309332664154544</v>
      </c>
      <c r="F66" s="18">
        <f>+F64+F59</f>
        <v>3583972273.8099999</v>
      </c>
      <c r="G66" s="35">
        <f>+F66/C66</f>
        <v>0.25293419705461023</v>
      </c>
    </row>
    <row r="74" spans="2:7" ht="24" x14ac:dyDescent="0.35">
      <c r="B74" s="7"/>
      <c r="C74" s="14"/>
      <c r="D74" s="44" t="s">
        <v>15</v>
      </c>
      <c r="E74" s="44"/>
      <c r="F74" s="44"/>
      <c r="G74" s="44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18864679669.610001</v>
      </c>
      <c r="D80" s="24">
        <f>+D81+D82+D83+D84+D85</f>
        <v>16541245196.280001</v>
      </c>
      <c r="E80" s="36">
        <f>+D80/C80</f>
        <v>0.87683679161152528</v>
      </c>
      <c r="F80" s="24">
        <f>+F81+F82+F83+F84+F85</f>
        <v>15900431302.220001</v>
      </c>
      <c r="G80" s="36">
        <f>+F80/C80</f>
        <v>0.84286781332601968</v>
      </c>
    </row>
    <row r="81" spans="2:7" ht="18" customHeight="1" x14ac:dyDescent="0.25">
      <c r="B81" s="19" t="s">
        <v>7</v>
      </c>
      <c r="C81" s="30">
        <v>668815331.63</v>
      </c>
      <c r="D81" s="30">
        <v>662970024.42999995</v>
      </c>
      <c r="E81" s="40">
        <f>+D81/C81</f>
        <v>0.99126020752880439</v>
      </c>
      <c r="F81" s="30">
        <v>659687431.87</v>
      </c>
      <c r="G81" s="40">
        <f>+F81/C81</f>
        <v>0.98635213738633354</v>
      </c>
    </row>
    <row r="82" spans="2:7" ht="18" customHeight="1" x14ac:dyDescent="0.25">
      <c r="B82" s="19" t="s">
        <v>12</v>
      </c>
      <c r="C82" s="30">
        <v>11816241963.66</v>
      </c>
      <c r="D82" s="30">
        <v>9498768268</v>
      </c>
      <c r="E82" s="40">
        <f t="shared" ref="E82:E85" si="4">+D82/C82</f>
        <v>0.8038738794629271</v>
      </c>
      <c r="F82" s="30">
        <v>8932613039.5</v>
      </c>
      <c r="G82" s="40">
        <f t="shared" ref="G82:G85" si="5">+F82/C82</f>
        <v>0.75596057248756476</v>
      </c>
    </row>
    <row r="83" spans="2:7" ht="18" customHeight="1" x14ac:dyDescent="0.25">
      <c r="B83" s="19" t="s">
        <v>13</v>
      </c>
      <c r="C83" s="30">
        <v>6305314021.3199997</v>
      </c>
      <c r="D83" s="30">
        <v>6305198570.8500004</v>
      </c>
      <c r="E83" s="40">
        <f t="shared" si="4"/>
        <v>0.99998168997299597</v>
      </c>
      <c r="F83" s="30">
        <v>6283388432.8500004</v>
      </c>
      <c r="G83" s="40">
        <f t="shared" si="5"/>
        <v>0.99652268096468111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790000</v>
      </c>
      <c r="G84" s="40">
        <f t="shared" si="5"/>
        <v>1</v>
      </c>
    </row>
    <row r="85" spans="2:7" ht="30" customHeight="1" x14ac:dyDescent="0.3">
      <c r="B85" s="20" t="s">
        <v>14</v>
      </c>
      <c r="C85" s="21">
        <v>73518353</v>
      </c>
      <c r="D85" s="21">
        <v>73518333</v>
      </c>
      <c r="E85" s="40">
        <f t="shared" si="4"/>
        <v>0.99999972795908532</v>
      </c>
      <c r="F85" s="30">
        <v>23952398</v>
      </c>
      <c r="G85" s="40">
        <f t="shared" si="5"/>
        <v>0.32580161310196926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328468291.89999998</v>
      </c>
      <c r="G86" s="36">
        <f>+F86/C86</f>
        <v>0.99560814102453254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19194596911.510002</v>
      </c>
      <c r="D88" s="27">
        <f>+D86+D80</f>
        <v>16869713488.18</v>
      </c>
      <c r="E88" s="39">
        <f>+D88/C88</f>
        <v>0.8788782367221325</v>
      </c>
      <c r="F88" s="27">
        <f>+F86+F80</f>
        <v>16228899594.120001</v>
      </c>
      <c r="G88" s="39">
        <f>+F88/C88</f>
        <v>0.84549311813828054</v>
      </c>
    </row>
    <row r="97" spans="2:7" ht="24" x14ac:dyDescent="0.35">
      <c r="C97" s="14"/>
      <c r="D97" s="44" t="s">
        <v>15</v>
      </c>
      <c r="E97" s="44"/>
      <c r="F97" s="44"/>
      <c r="G97" s="44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9701870725.7299995</v>
      </c>
      <c r="E104" s="32">
        <f>+D104/C104</f>
        <v>0.97447173144124477</v>
      </c>
      <c r="F104" s="28">
        <f>+F105+F106+F107+F108</f>
        <v>9701870725.7299995</v>
      </c>
      <c r="G104" s="32">
        <f>+F104/C104</f>
        <v>0.97447173144124477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9264668152.4300003</v>
      </c>
      <c r="E107" s="41">
        <f>+D107/C107</f>
        <v>0.97329921064684677</v>
      </c>
      <c r="F107" s="6">
        <v>9264668152.4300003</v>
      </c>
      <c r="G107" s="41">
        <f>+F107/C107</f>
        <v>0.97329921064684677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9739244505.7299995</v>
      </c>
      <c r="E111" s="35">
        <f>+D111/C111</f>
        <v>0.97456720319666035</v>
      </c>
      <c r="F111" s="18">
        <f>+F104+F109</f>
        <v>9739244505.7299995</v>
      </c>
      <c r="G111" s="35">
        <f>+F111/C111</f>
        <v>0.97456720319666035</v>
      </c>
    </row>
    <row r="119" spans="2:7" ht="24" x14ac:dyDescent="0.35">
      <c r="C119" s="14"/>
      <c r="D119" s="44" t="s">
        <v>15</v>
      </c>
      <c r="E119" s="44"/>
      <c r="F119" s="44"/>
      <c r="G119" s="44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178539870844.44</v>
      </c>
      <c r="D126" s="28">
        <f>+D127+D128+D129+D130</f>
        <v>153963614344.83002</v>
      </c>
      <c r="E126" s="32">
        <f t="shared" ref="E126:E131" si="6">+D126/C126</f>
        <v>0.86234863740310963</v>
      </c>
      <c r="F126" s="28">
        <f>+F127+F128+F129+F130</f>
        <v>153270442294.09</v>
      </c>
      <c r="G126" s="32">
        <f t="shared" ref="G126:G131" si="7">+F126/C126</f>
        <v>0.85846618779977157</v>
      </c>
    </row>
    <row r="127" spans="2:7" ht="18" customHeight="1" x14ac:dyDescent="0.25">
      <c r="B127" s="19" t="s">
        <v>7</v>
      </c>
      <c r="C127" s="29">
        <v>14179302</v>
      </c>
      <c r="D127" s="29">
        <v>14179302</v>
      </c>
      <c r="E127" s="33">
        <f t="shared" si="6"/>
        <v>1</v>
      </c>
      <c r="F127" s="29">
        <v>14179302</v>
      </c>
      <c r="G127" s="33">
        <f t="shared" si="7"/>
        <v>1</v>
      </c>
    </row>
    <row r="128" spans="2:7" ht="18" customHeight="1" x14ac:dyDescent="0.25">
      <c r="B128" s="19" t="s">
        <v>12</v>
      </c>
      <c r="C128" s="29">
        <v>16432913863.969999</v>
      </c>
      <c r="D128" s="29">
        <v>12858805345.16</v>
      </c>
      <c r="E128" s="33">
        <f t="shared" si="6"/>
        <v>0.7825030576806945</v>
      </c>
      <c r="F128" s="29">
        <v>12440856810.299999</v>
      </c>
      <c r="G128" s="33">
        <f t="shared" si="7"/>
        <v>0.75706943475053512</v>
      </c>
    </row>
    <row r="129" spans="2:7" ht="18" customHeight="1" x14ac:dyDescent="0.25">
      <c r="B129" s="19" t="s">
        <v>13</v>
      </c>
      <c r="C129" s="29">
        <v>162077152838.47</v>
      </c>
      <c r="D129" s="29">
        <v>141075004857.67001</v>
      </c>
      <c r="E129" s="33">
        <f t="shared" si="6"/>
        <v>0.87041882453518149</v>
      </c>
      <c r="F129" s="29">
        <v>140799781341.79001</v>
      </c>
      <c r="G129" s="33">
        <f t="shared" si="7"/>
        <v>0.8687207226678918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13589711076.549999</v>
      </c>
      <c r="E131" s="32">
        <f t="shared" si="6"/>
        <v>0.19034826433744687</v>
      </c>
      <c r="F131" s="16">
        <v>10881117277.950001</v>
      </c>
      <c r="G131" s="32">
        <f t="shared" si="7"/>
        <v>0.15240955280381133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249933803034.22</v>
      </c>
      <c r="D133" s="18">
        <f>+D131+D126</f>
        <v>167553325421.38</v>
      </c>
      <c r="E133" s="35">
        <f>+D133/C133</f>
        <v>0.67039081303635917</v>
      </c>
      <c r="F133" s="18">
        <f>+F131+F126</f>
        <v>164151559572.04001</v>
      </c>
      <c r="G133" s="35">
        <f>+F133/C133</f>
        <v>0.6567801456994794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59 E66 D87:D88 D110:F110 F87:F88 E111 E126 E16:E17 E21:E22 E104 E132:E133 E18:E20 E24 E80 E44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2TV4CCKVFCYA-94321226-21</_dlc_DocId>
    <_dlc_DocIdUrl xmlns="81cc8fc0-8d1e-4295-8f37-5d076116407c">
      <Url>https://www.minjusticia.gov.co/ministerio/_layouts/15/DocIdRedir.aspx?ID=2TV4CCKVFCYA-94321226-21</Url>
      <Description>2TV4CCKVFCYA-94321226-21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95EC502-BDDF-4A09-B159-DFF32F24974D}"/>
</file>

<file path=customXml/itemProps2.xml><?xml version="1.0" encoding="utf-8"?>
<ds:datastoreItem xmlns:ds="http://schemas.openxmlformats.org/officeDocument/2006/customXml" ds:itemID="{04875D5C-4450-4BC2-8B0E-1C71081D0425}"/>
</file>

<file path=customXml/itemProps3.xml><?xml version="1.0" encoding="utf-8"?>
<ds:datastoreItem xmlns:ds="http://schemas.openxmlformats.org/officeDocument/2006/customXml" ds:itemID="{19234189-F808-4859-A189-CDCB052F2F2F}"/>
</file>

<file path=customXml/itemProps4.xml><?xml version="1.0" encoding="utf-8"?>
<ds:datastoreItem xmlns:ds="http://schemas.openxmlformats.org/officeDocument/2006/customXml" ds:itemID="{9F358E34-2815-4C0A-BABD-4962B9245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Abril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2019-05-03T14:03:29Z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7064b634-16d6-4677-a560-b0ffddcdae5a</vt:lpwstr>
  </property>
</Properties>
</file>