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  <definedName name="_xlnm.Print_Area" localSheetId="1">Hoja1!$A$1:$G$108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<sst xmlns="http://schemas.openxmlformats.org/spreadsheetml/2006/main" count="1132" uniqueCount="177">
  <si>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</si>
  <si>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</si>
  <si>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</si>
  <si>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</si>
  <si>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</si>
  <si>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</si>
  <si>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</si>
  <si>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</si>
  <si>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</si>
  <si>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</si>
  <si>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</si>
  <si>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</si>
  <si>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</si>
  <si>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</si>
  <si>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</si>
  <si>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</si>
  <si>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</si>
  <si>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</si>
  <si>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</si>
  <si>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</si>
  <si>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</si>
  <si>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</si>
  <si>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</si>
  <si>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</si>
  <si>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</si>
  <si>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</si>
  <si>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</si>
  <si>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</si>
  <si>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</si>
  <si>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</si>
  <si>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</si>
  <si>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</si>
  <si>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</si>
  <si>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</si>
  <si>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</si>
  <si>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</si>
  <si>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</si>
  <si>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</si>
  <si>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</si>
  <si>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</si>
  <si>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</si>
  <si>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</si>
  <si>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</si>
  <si>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</si>
  <si>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</si>
  <si>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</si>
  <si>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</si>
  <si>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</si>
  <si>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</si>
  <si>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</si>
  <si>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</si>
  <si>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</si>
  <si>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</si>
  <si>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</si>
  <si>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</si>
  <si>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</si>
  <si>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</si>
  <si>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</si>
  <si>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</si>
  <si>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</si>
  <si>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</si>
  <si>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</si>
  <si>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</si>
  <si>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</si>
  <si>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</si>
  <si>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</si>
  <si>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</si>
  <si>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</si>
  <si>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</si>
  <si>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</si>
  <si>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</si>
  <si>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</si>
  <si>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</si>
  <si>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</si>
  <si>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</si>
  <si>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</si>
  <si>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</si>
  <si>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</si>
  <si>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</si>
  <si>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</si>
  <si>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</si>
  <si>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</si>
  <si>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</si>
  <si>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</si>
  <si>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</si>
  <si>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</si>
  <si>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</si>
  <si>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</si>
  <si>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</si>
  <si>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</si>
  <si>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</si>
  <si>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</si>
  <si>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</si>
  <si>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</si>
  <si>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</si>
  <si>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</si>
  <si>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</si>
  <si>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</si>
  <si>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</si>
  <si>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</si>
  <si>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</si>
  <si>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</si>
  <si>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</si>
  <si>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</si>
  <si>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</si>
  <si>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</si>
  <si>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</si>
  <si>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</si>
  <si>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</si>
  <si>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</si>
  <si>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</si>
  <si>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</si>
  <si>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</si>
  <si>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</si>
  <si>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</si>
  <si>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</si>
  <si>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</si>
  <si>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</si>
  <si>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</si>
  <si>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</si>
  <si>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</si>
  <si>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</si>
  <si>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</si>
  <si>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</si>
  <si>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</si>
  <si>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</si>
  <si>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</si>
  <si>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</si>
  <si>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</si>
  <si>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</si>
  <si>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</si>
  <si>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</si>
  <si>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</si>
  <si>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</si>
  <si>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</si>
  <si>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</si>
  <si>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</si>
  <si>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</si>
  <si>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</si>
  <si>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</si>
  <si>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</si>
  <si>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</si>
  <si>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</si>
  <si>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</si>
  <si>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</si>
  <si>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</si>
  <si>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</si>
  <si>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</si>
  <si>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</si>
  <si>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</si>
  <si>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</si>
  <si>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</si>
  <si>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</si>
  <si>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</si>
  <si>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</si>
  <si>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</si>
  <si>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</si>
  <si>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</si>
  <si>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</si>
  <si>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</si>
  <si>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</si>
  <si>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</si>
  <si>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</si>
  <si>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</si>
  <si>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</si>
  <si>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</si>
  <si>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</si>
  <si>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</si>
  <si>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</si>
  <si>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</si>
  <si>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</si>
  <si>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</si>
  <si>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</si>
  <si>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</si>
  <si>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AUXILIO FUNERARIO (OTRAS PRESTACIONES DE JUBILACIÓN)</t>
  </si>
  <si>
    <t>Reservas Presupuestales a 31 de Octubre del 2022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</si>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</sst>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workbookViewId="0">
      <selection activeCell="T87" sqref="T87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176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1340068324.8099999</v>
      </c>
      <c r="T7" s="51">
        <v>848577662.42999995</v>
      </c>
      <c r="U7" s="51">
        <v>848577662.42999995</v>
      </c>
      <c r="V7" s="51">
        <v>848577662.42999995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11589055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3795976147</v>
      </c>
      <c r="U10" s="51">
        <v>3795976147</v>
      </c>
      <c r="V10" s="51">
        <v>3795976147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686220220</v>
      </c>
      <c r="U11" s="51">
        <v>686220220</v>
      </c>
      <c r="V11" s="51">
        <v>686220220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1184319264.45</v>
      </c>
      <c r="U17" s="51">
        <v>1184319264.45</v>
      </c>
      <c r="V17" s="51">
        <v>1184319264.45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611587147.59000003</v>
      </c>
      <c r="U20" s="51">
        <v>611587147.59000003</v>
      </c>
      <c r="V20" s="51">
        <v>611587147.59000003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651463962</v>
      </c>
      <c r="U21" s="51">
        <v>651463962</v>
      </c>
      <c r="V21" s="51">
        <v>651463962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1126900000</v>
      </c>
      <c r="U22" s="51">
        <v>1126900000</v>
      </c>
      <c r="V22" s="51">
        <v>1126900000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5666299050.8500004</v>
      </c>
      <c r="T23" s="51">
        <v>5361066021.9300003</v>
      </c>
      <c r="U23" s="51">
        <v>5361066021.9300003</v>
      </c>
      <c r="V23" s="51">
        <v>5361066021.9300003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438711736.74000001</v>
      </c>
      <c r="U24" s="51">
        <v>438711736.74000001</v>
      </c>
      <c r="V24" s="51">
        <v>438711736.74000001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528279457.29000002</v>
      </c>
      <c r="T25" s="51">
        <v>528279457.29000002</v>
      </c>
      <c r="U25" s="51">
        <v>528279457.29000002</v>
      </c>
      <c r="V25" s="51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174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1032644317.1</v>
      </c>
      <c r="T27" s="51">
        <v>465574397.43000001</v>
      </c>
      <c r="U27" s="51">
        <v>465574397.43000001</v>
      </c>
      <c r="V27" s="51">
        <v>465574397.43000001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9414763723</v>
      </c>
      <c r="U28" s="51">
        <v>9032252384</v>
      </c>
      <c r="V28" s="51">
        <v>9032252384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1760747640.3199999</v>
      </c>
      <c r="T29" s="51">
        <v>1728108035.6600001</v>
      </c>
      <c r="U29" s="51">
        <v>1728108035.6600001</v>
      </c>
      <c r="V29" s="51">
        <v>1728108035.6600001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9156735157.4099998</v>
      </c>
      <c r="T30" s="51">
        <v>7899442039.4899998</v>
      </c>
      <c r="U30" s="51">
        <v>7899442039.4899998</v>
      </c>
      <c r="V30" s="51">
        <v>7899442039.4899998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</v>
      </c>
      <c r="T31" s="51">
        <v>17895200</v>
      </c>
      <c r="U31" s="51">
        <v>17895200</v>
      </c>
      <c r="V31" s="51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99238622.989999995</v>
      </c>
      <c r="T32" s="51">
        <v>99238622.989999995</v>
      </c>
      <c r="U32" s="51">
        <v>99238622.989999995</v>
      </c>
      <c r="V32" s="51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3020155568.5</v>
      </c>
      <c r="T33" s="51">
        <v>2726370508.0500002</v>
      </c>
      <c r="U33" s="51">
        <v>2726370508.0500002</v>
      </c>
      <c r="V33" s="51">
        <v>2726370508.0500002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2472330221.8899999</v>
      </c>
      <c r="T34" s="51">
        <v>338907488.88999999</v>
      </c>
      <c r="U34" s="51">
        <v>338907488.88999999</v>
      </c>
      <c r="V34" s="51">
        <v>338907488.88999999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11524102</v>
      </c>
      <c r="T35" s="51">
        <v>10967481</v>
      </c>
      <c r="U35" s="51">
        <v>10967481</v>
      </c>
      <c r="V35" s="51">
        <v>10967481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1987600</v>
      </c>
      <c r="U36" s="51">
        <v>1987600</v>
      </c>
      <c r="V36" s="51">
        <v>1987600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316079145.67000002</v>
      </c>
      <c r="T37" s="51">
        <v>315514199.37</v>
      </c>
      <c r="U37" s="51">
        <v>315514199.37</v>
      </c>
      <c r="V37" s="51">
        <v>315514199.37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9105803846.9300003</v>
      </c>
      <c r="T41" s="51">
        <v>9088914316.3099995</v>
      </c>
      <c r="U41" s="51">
        <v>9088552678.3099995</v>
      </c>
      <c r="V41" s="51">
        <v>9087477992.0599995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360484735.50999999</v>
      </c>
      <c r="V42" s="51">
        <v>360484735.50999999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775642172.26999998</v>
      </c>
      <c r="U43" s="51">
        <v>748847172.26999998</v>
      </c>
      <c r="V43" s="51">
        <v>748847172.26999998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16336290703.35</v>
      </c>
      <c r="T46" s="51">
        <v>16336290703.35</v>
      </c>
      <c r="U46" s="51">
        <v>16336290703.35</v>
      </c>
      <c r="V46" s="51">
        <v>16336290703.35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3202907033.79</v>
      </c>
      <c r="T48" s="51">
        <v>3201681622.9099998</v>
      </c>
      <c r="U48" s="51">
        <v>3201677108.9099998</v>
      </c>
      <c r="V48" s="51">
        <v>3201677108.9099998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221238175.08000001</v>
      </c>
      <c r="U49" s="51">
        <v>219930375.08000001</v>
      </c>
      <c r="V49" s="51">
        <v>219930375.08000001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68111864</v>
      </c>
      <c r="T50" s="51">
        <v>68111864</v>
      </c>
      <c r="U50" s="51">
        <v>68111864</v>
      </c>
      <c r="V50" s="51">
        <v>68111864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358399800</v>
      </c>
      <c r="U51" s="51">
        <v>358399800</v>
      </c>
      <c r="V51" s="51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140000000</v>
      </c>
      <c r="U52" s="51">
        <v>140000000</v>
      </c>
      <c r="V52" s="51">
        <v>140000000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1057964214.65</v>
      </c>
      <c r="U58" s="51">
        <v>1057964214.65</v>
      </c>
      <c r="V58" s="51">
        <v>1057964214.65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6518645903.5</v>
      </c>
      <c r="U59" s="51">
        <v>6518645903.5</v>
      </c>
      <c r="V59" s="51">
        <v>6518645903.5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6369894304.1099997</v>
      </c>
      <c r="T60" s="51">
        <v>5756077742.8199997</v>
      </c>
      <c r="U60" s="51">
        <v>5756077742.8199997</v>
      </c>
      <c r="V60" s="51">
        <v>5756077742.8199997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441261200</v>
      </c>
      <c r="U62" s="51">
        <v>441261200</v>
      </c>
      <c r="V62" s="51">
        <v>441261200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11930945325</v>
      </c>
      <c r="U63" s="51">
        <v>11930945325</v>
      </c>
      <c r="V63" s="51">
        <v>11930945325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154800307824.35001</v>
      </c>
      <c r="T64" s="51">
        <v>132043128656.82001</v>
      </c>
      <c r="U64" s="51">
        <v>130491768224.89999</v>
      </c>
      <c r="V64" s="51">
        <v>130491768224.89999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18098440533.419998</v>
      </c>
      <c r="U68" s="51">
        <v>18098440533.419998</v>
      </c>
      <c r="V68" s="51">
        <v>18098440533.419998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18903325335.150002</v>
      </c>
      <c r="U69" s="51">
        <v>17534487751.380001</v>
      </c>
      <c r="V69" s="51">
        <v>17534487751.380001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3266772323</v>
      </c>
      <c r="U70" s="51">
        <v>3266772323</v>
      </c>
      <c r="V70" s="51">
        <v>3266772323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507752614</v>
      </c>
      <c r="U72" s="51">
        <v>507752614</v>
      </c>
      <c r="V72" s="51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659701454173.27002</v>
      </c>
      <c r="T73" s="51">
        <v>273070513048.32999</v>
      </c>
      <c r="U73" s="51">
        <v>269739334741.64001</v>
      </c>
      <c r="V73" s="51">
        <v>269738260055.39001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view="pageBreakPreview" zoomScale="91" zoomScaleNormal="80" zoomScaleSheetLayoutView="91" workbookViewId="0">
      <selection activeCell="D29" sqref="D29"/>
    </sheetView>
  </sheetViews>
  <sheetFormatPr baseColWidth="10" defaultRowHeight="15" x14ac:dyDescent="0.25"/>
  <cols>
    <col min="1" max="1" width="6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175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311014910310.01001</v>
      </c>
      <c r="D16" s="15">
        <f>+D17+D18+D19+D20+D21</f>
        <v>204985559793.57999</v>
      </c>
      <c r="E16" s="31">
        <f>+D16/C16</f>
        <v>0.65908595696989813</v>
      </c>
      <c r="F16" s="15">
        <f>+F17+F18+F19+F20+F21</f>
        <v>203404655723.40997</v>
      </c>
      <c r="G16" s="31">
        <f>+F16/C16</f>
        <v>0.65400290783699899</v>
      </c>
    </row>
    <row r="17" spans="2:7" s="1" customFormat="1" ht="18" customHeight="1" x14ac:dyDescent="0.25">
      <c r="B17" s="18" t="s">
        <v>7</v>
      </c>
      <c r="C17" s="28">
        <f>+C39+C79+C101</f>
        <v>869765130.67000008</v>
      </c>
      <c r="D17" s="28">
        <f>+D39+D79+D101</f>
        <v>868643563.37</v>
      </c>
      <c r="E17" s="32">
        <f>+D17/C17</f>
        <v>0.99871049406276369</v>
      </c>
      <c r="F17" s="28">
        <f>+F39+F79+F101</f>
        <v>868643563.37</v>
      </c>
      <c r="G17" s="32">
        <f>+F17/C17</f>
        <v>0.99871049406276369</v>
      </c>
    </row>
    <row r="18" spans="2:7" s="1" customFormat="1" ht="18" customHeight="1" x14ac:dyDescent="0.25">
      <c r="B18" s="18" t="s">
        <v>12</v>
      </c>
      <c r="C18" s="28">
        <f>+C40+C60+C80+C102</f>
        <v>34600923501.690002</v>
      </c>
      <c r="D18" s="28">
        <f>+D40+D60+D80+D102</f>
        <v>32905731452.25</v>
      </c>
      <c r="E18" s="32">
        <f t="shared" ref="E18:E21" si="0">+D18/C18</f>
        <v>0.95100731778568848</v>
      </c>
      <c r="F18" s="28">
        <f>+F40+F60+F80+F102</f>
        <v>32904295128</v>
      </c>
      <c r="G18" s="32">
        <f t="shared" ref="G18:G21" si="1">+F18/C18</f>
        <v>0.95096580663209362</v>
      </c>
    </row>
    <row r="19" spans="2:7" s="1" customFormat="1" ht="18" customHeight="1" x14ac:dyDescent="0.25">
      <c r="B19" s="18" t="s">
        <v>13</v>
      </c>
      <c r="C19" s="28">
        <f>+C41+C61+C81+C103</f>
        <v>272051626589.57001</v>
      </c>
      <c r="D19" s="28">
        <f>+D41+D61+D81+D103</f>
        <v>167720153115.97</v>
      </c>
      <c r="E19" s="32">
        <f t="shared" si="0"/>
        <v>0.6165011958153096</v>
      </c>
      <c r="F19" s="28">
        <f>+F41+F61+F81+F103</f>
        <v>166141997684.04999</v>
      </c>
      <c r="G19" s="32">
        <f t="shared" si="1"/>
        <v>0.61070025482589629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3424483224.0799999</v>
      </c>
      <c r="D20" s="28">
        <f t="shared" si="2"/>
        <v>3422919797.9899998</v>
      </c>
      <c r="E20" s="32">
        <f t="shared" si="0"/>
        <v>0.99954345634430131</v>
      </c>
      <c r="F20" s="28">
        <f>+F82</f>
        <v>3421607483.9899998</v>
      </c>
      <c r="G20" s="32">
        <f t="shared" si="1"/>
        <v>0.9991602411511965</v>
      </c>
    </row>
    <row r="21" spans="2:7" s="1" customFormat="1" ht="30" customHeight="1" x14ac:dyDescent="0.3">
      <c r="B21" s="19" t="s">
        <v>14</v>
      </c>
      <c r="C21" s="30">
        <f>+C83</f>
        <v>68111864</v>
      </c>
      <c r="D21" s="30">
        <f>+D83</f>
        <v>68111864</v>
      </c>
      <c r="E21" s="32">
        <f t="shared" si="0"/>
        <v>1</v>
      </c>
      <c r="F21" s="28">
        <f>+F83</f>
        <v>68111864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+C42+C62+C84+C104</f>
        <v>348686543863.26001</v>
      </c>
      <c r="D22" s="15">
        <f>+D42+D62+D84+D104</f>
        <v>68084953254.75</v>
      </c>
      <c r="E22" s="31">
        <f>+D22/C22</f>
        <v>0.19526120079199275</v>
      </c>
      <c r="F22" s="15">
        <f>+F42+F62+F84+F104</f>
        <v>66333604331.980011</v>
      </c>
      <c r="G22" s="31">
        <f>+F22/C22</f>
        <v>0.19023849786986108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659701454173.27002</v>
      </c>
      <c r="D24" s="17">
        <f>+D22+D16</f>
        <v>273070513048.32999</v>
      </c>
      <c r="E24" s="34">
        <f>+D24/C24</f>
        <v>0.41393043977830651</v>
      </c>
      <c r="F24" s="17">
        <f>+F22+F16</f>
        <v>269738260055.38998</v>
      </c>
      <c r="G24" s="34">
        <f>+F24/C24</f>
        <v>0.40887928675770885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175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6836912063.8099995</v>
      </c>
      <c r="D38" s="23">
        <f>+D39+D40+D41</f>
        <v>6287922144.4300003</v>
      </c>
      <c r="E38" s="35">
        <f>+D38/C38</f>
        <v>0.91970206516389441</v>
      </c>
      <c r="F38" s="23">
        <f>+F39+F40+F41</f>
        <v>6287922144.4300003</v>
      </c>
      <c r="G38" s="35">
        <f>+F38/C38</f>
        <v>0.91970206516389441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1806200799.8099999</v>
      </c>
      <c r="D40" s="29">
        <f>SUM('REP_EPG034_EjecucionPresupu (2'!T6:T8)</f>
        <v>1314710137.4299998</v>
      </c>
      <c r="E40" s="36">
        <f>+D40/C40</f>
        <v>0.72788703092607332</v>
      </c>
      <c r="F40" s="29">
        <f>SUM('REP_EPG034_EjecucionPresupu (2'!V6:V8)</f>
        <v>1314710137.4299998</v>
      </c>
      <c r="G40" s="36">
        <f>+F40/C40</f>
        <v>0.72788703092607332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4484388007</v>
      </c>
      <c r="E41" s="36">
        <f>+D41/C41</f>
        <v>0.98734022804666421</v>
      </c>
      <c r="F41" s="29">
        <f>SUM('REP_EPG034_EjecucionPresupu (2'!V9:V11)</f>
        <v>4484388007</v>
      </c>
      <c r="G41" s="36">
        <f>+F41/C41</f>
        <v>0.98734022804666421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4008211587.04</v>
      </c>
      <c r="E42" s="35">
        <f>+D42/C42</f>
        <v>0.9316630539935995</v>
      </c>
      <c r="F42" s="24">
        <f>SUM('REP_EPG034_EjecucionPresupu (2'!V12:V21)</f>
        <v>4008211587.04</v>
      </c>
      <c r="G42" s="35">
        <f>+F42/C42</f>
        <v>0.9316630539935995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11139123651.849998</v>
      </c>
      <c r="D44" s="26">
        <f>+D42+D38</f>
        <v>10296133731.470001</v>
      </c>
      <c r="E44" s="38">
        <f>+D44/C44</f>
        <v>0.92432170189259077</v>
      </c>
      <c r="F44" s="26">
        <f>+F42+F38</f>
        <v>10296133731.470001</v>
      </c>
      <c r="G44" s="38">
        <f>+F44/C44</f>
        <v>0.92432170189259077</v>
      </c>
    </row>
    <row r="52" spans="2:7" ht="24" x14ac:dyDescent="0.35">
      <c r="C52" s="13"/>
      <c r="D52" s="52" t="s">
        <v>175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7834824806.1100006</v>
      </c>
      <c r="D59" s="27">
        <f>+D60+D61</f>
        <v>7459346230.96</v>
      </c>
      <c r="E59" s="31">
        <f>+D59/C59</f>
        <v>0.95207568970053003</v>
      </c>
      <c r="F59" s="27">
        <f>+F60+F61</f>
        <v>7459346230.96</v>
      </c>
      <c r="G59" s="31">
        <f>+F59/C59</f>
        <v>0.95207568970053003</v>
      </c>
    </row>
    <row r="60" spans="2:7" ht="18" customHeight="1" x14ac:dyDescent="0.25">
      <c r="B60" s="18" t="s">
        <v>12</v>
      </c>
      <c r="C60" s="28">
        <f>SUM('REP_EPG034_EjecucionPresupu (2'!S22:S25)</f>
        <v>7830435791.1100006</v>
      </c>
      <c r="D60" s="28">
        <f>SUM('REP_EPG034_EjecucionPresupu (2'!T22:T25)</f>
        <v>7454957215.96</v>
      </c>
      <c r="E60" s="32">
        <f>+D60/C60</f>
        <v>0.95204882778346944</v>
      </c>
      <c r="F60" s="28">
        <f>SUM('REP_EPG034_EjecucionPresupu (2'!V22:V25)</f>
        <v>7454957215.96</v>
      </c>
      <c r="G60" s="32">
        <f t="shared" ref="G60:G61" si="3">+F60/C60</f>
        <v>0.95204882778346944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27261393958.220001</v>
      </c>
      <c r="D62" s="15">
        <f>SUM('REP_EPG034_EjecucionPresupu (2'!T27:T34)</f>
        <v>22690300015.510002</v>
      </c>
      <c r="E62" s="31">
        <f>+D62/C62</f>
        <v>0.83232354333327485</v>
      </c>
      <c r="F62" s="15">
        <f>SUM('REP_EPG034_EjecucionPresupu (2'!V27:V34)</f>
        <v>22307788676.510002</v>
      </c>
      <c r="G62" s="31">
        <f>+F62/C62</f>
        <v>0.81829229681718596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35096218764.330002</v>
      </c>
      <c r="D64" s="17">
        <f>+D62+D59</f>
        <v>30149646246.470001</v>
      </c>
      <c r="E64" s="34">
        <f>+D64/C64</f>
        <v>0.8590568245805601</v>
      </c>
      <c r="F64" s="17">
        <f>+F62+F59</f>
        <v>29767134907.470001</v>
      </c>
      <c r="G64" s="34">
        <f>+F64/C64</f>
        <v>0.84815789151974941</v>
      </c>
    </row>
    <row r="72" spans="2:7" ht="24" x14ac:dyDescent="0.35">
      <c r="B72" s="6"/>
      <c r="C72" s="13"/>
      <c r="D72" s="52" t="s">
        <v>175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32469087806.889999</v>
      </c>
      <c r="D78" s="23">
        <f>+D79+D80+D81+D82+D83</f>
        <v>32436877673.709999</v>
      </c>
      <c r="E78" s="35">
        <f>+D78/C78</f>
        <v>0.99900797542045006</v>
      </c>
      <c r="F78" s="23">
        <f>+F79+F80+F81+F82+F83</f>
        <v>32407334035.459999</v>
      </c>
      <c r="G78" s="35">
        <f>+F78/C78</f>
        <v>0.99809807495063363</v>
      </c>
    </row>
    <row r="79" spans="2:7" ht="18" customHeight="1" x14ac:dyDescent="0.25">
      <c r="B79" s="18" t="s">
        <v>7</v>
      </c>
      <c r="C79" s="29">
        <f>SUM('REP_EPG034_EjecucionPresupu (2'!S35:S37)</f>
        <v>329590847.67000002</v>
      </c>
      <c r="D79" s="29">
        <f>SUM('REP_EPG034_EjecucionPresupu (2'!T35:T37)</f>
        <v>328469280.37</v>
      </c>
      <c r="E79" s="39">
        <f>+D79/C79</f>
        <v>0.99659709209788805</v>
      </c>
      <c r="F79" s="29">
        <f>SUM('REP_EPG034_EjecucionPresupu (2'!V35:V37)</f>
        <v>328469280.37</v>
      </c>
      <c r="G79" s="39">
        <f t="shared" ref="G79:G84" si="4">+F79/C79</f>
        <v>0.99659709209788805</v>
      </c>
    </row>
    <row r="80" spans="2:7" ht="18" customHeight="1" x14ac:dyDescent="0.25">
      <c r="B80" s="18" t="s">
        <v>12</v>
      </c>
      <c r="C80" s="29">
        <f>SUM('REP_EPG034_EjecucionPresupu (2'!S38:S42)</f>
        <v>10319310200.970001</v>
      </c>
      <c r="D80" s="29">
        <f>SUM('REP_EPG034_EjecucionPresupu (2'!T38:T42)</f>
        <v>10302266772.35</v>
      </c>
      <c r="E80" s="39">
        <f t="shared" ref="E80:E83" si="5">+D80/C80</f>
        <v>0.99834839458373892</v>
      </c>
      <c r="F80" s="29">
        <f>SUM('REP_EPG034_EjecucionPresupu (2'!V38:V42)</f>
        <v>10300830448.1</v>
      </c>
      <c r="G80" s="39">
        <f t="shared" si="4"/>
        <v>0.99820920657387902</v>
      </c>
    </row>
    <row r="81" spans="2:7" ht="18" customHeight="1" x14ac:dyDescent="0.25">
      <c r="B81" s="18" t="s">
        <v>13</v>
      </c>
      <c r="C81" s="29">
        <f>SUM('REP_EPG034_EjecucionPresupu (2'!S43:S47)</f>
        <v>18327591670.169998</v>
      </c>
      <c r="D81" s="29">
        <f>SUM('REP_EPG034_EjecucionPresupu (2'!T43:T47)</f>
        <v>18315109959</v>
      </c>
      <c r="E81" s="39">
        <f t="shared" si="5"/>
        <v>0.99931896610342352</v>
      </c>
      <c r="F81" s="29">
        <f>SUM('REP_EPG034_EjecucionPresupu (2'!V43:V47)</f>
        <v>18288314959</v>
      </c>
      <c r="G81" s="39">
        <f t="shared" si="4"/>
        <v>0.99785696277629732</v>
      </c>
    </row>
    <row r="82" spans="2:7" ht="24.95" customHeight="1" x14ac:dyDescent="0.25">
      <c r="B82" s="18" t="s">
        <v>8</v>
      </c>
      <c r="C82" s="41">
        <f>SUM('REP_EPG034_EjecucionPresupu (2'!S48:S49)</f>
        <v>3424483224.0799999</v>
      </c>
      <c r="D82" s="41">
        <f>SUM('REP_EPG034_EjecucionPresupu (2'!T48:T49)</f>
        <v>3422919797.9899998</v>
      </c>
      <c r="E82" s="39">
        <f t="shared" si="5"/>
        <v>0.99954345634430131</v>
      </c>
      <c r="F82" s="41">
        <f>SUM('REP_EPG034_EjecucionPresupu (2'!V48:V49)</f>
        <v>3421607483.9899998</v>
      </c>
      <c r="G82" s="39">
        <f t="shared" si="4"/>
        <v>0.9991602411511965</v>
      </c>
    </row>
    <row r="83" spans="2:7" ht="30" customHeight="1" x14ac:dyDescent="0.3">
      <c r="B83" s="19" t="s">
        <v>14</v>
      </c>
      <c r="C83" s="20">
        <f>SUM('REP_EPG034_EjecucionPresupu (2'!S50)</f>
        <v>68111864</v>
      </c>
      <c r="D83" s="20">
        <f>SUM('REP_EPG034_EjecucionPresupu (2'!T50)</f>
        <v>68111864</v>
      </c>
      <c r="E83" s="39">
        <f t="shared" si="5"/>
        <v>1</v>
      </c>
      <c r="F83" s="20">
        <f>SUM('REP_EPG034_EjecucionPresupu (2'!V50)</f>
        <v>68111864</v>
      </c>
      <c r="G83" s="39">
        <f t="shared" si="4"/>
        <v>1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610150846.63</v>
      </c>
      <c r="G84" s="35">
        <f t="shared" si="4"/>
        <v>1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33079238653.52</v>
      </c>
      <c r="D86" s="26">
        <f>+D84+D78</f>
        <v>33047028520.34</v>
      </c>
      <c r="E86" s="38">
        <f>+D86/C86</f>
        <v>0.99902627344246409</v>
      </c>
      <c r="F86" s="26">
        <f>+F84+F78</f>
        <v>33017484882.09</v>
      </c>
      <c r="G86" s="38">
        <f>+F86/C86</f>
        <v>0.99813315620480791</v>
      </c>
    </row>
    <row r="93" spans="2:7" ht="24" x14ac:dyDescent="0.35">
      <c r="C93" s="13"/>
      <c r="D93" s="52" t="s">
        <v>175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263874085633.19998</v>
      </c>
      <c r="D100" s="27">
        <f>+D101+D102+D103</f>
        <v>158801413744.48001</v>
      </c>
      <c r="E100" s="31">
        <f>+D100/C100</f>
        <v>0.60180753772548556</v>
      </c>
      <c r="F100" s="27">
        <f>+F101+F102+F103</f>
        <v>157250053312.56</v>
      </c>
      <c r="G100" s="31">
        <f>+F100/C100</f>
        <v>0.59592836839289531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14644976709.799999</v>
      </c>
      <c r="D102" s="28">
        <f>SUM('REP_EPG034_EjecucionPresupu (2'!T58:T61)</f>
        <v>13833797326.51</v>
      </c>
      <c r="E102" s="32">
        <f t="shared" ref="E102:E103" si="7">+D102/C102</f>
        <v>0.9446104012751908</v>
      </c>
      <c r="F102" s="28">
        <f>SUM('REP_EPG034_EjecucionPresupu (2'!V58:V61)</f>
        <v>13833797326.51</v>
      </c>
      <c r="G102" s="32">
        <f>+F102/C102</f>
        <v>0.9446104012751908</v>
      </c>
    </row>
    <row r="103" spans="2:7" ht="18" customHeight="1" x14ac:dyDescent="0.25">
      <c r="B103" s="18" t="s">
        <v>13</v>
      </c>
      <c r="C103" s="28">
        <f>SUM('REP_EPG034_EjecucionPresupu (2'!S62:S66)</f>
        <v>249177758640.39999</v>
      </c>
      <c r="D103" s="28">
        <f>SUM('REP_EPG034_EjecucionPresupu (2'!T62:T66)</f>
        <v>144916266134.97</v>
      </c>
      <c r="E103" s="32">
        <f t="shared" si="7"/>
        <v>0.58157785400142958</v>
      </c>
      <c r="F103" s="28">
        <f>SUM('REP_EPG034_EjecucionPresupu (2'!V62:V66)</f>
        <v>143364905703.04999</v>
      </c>
      <c r="G103" s="32">
        <f>+F103/C103</f>
        <v>0.57535193544278784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40776290805.57</v>
      </c>
      <c r="E104" s="31">
        <f>+D104/C104</f>
        <v>0.12882983696002243</v>
      </c>
      <c r="F104" s="15">
        <f>SUM('REP_EPG034_EjecucionPresupu (2'!V67:V72)</f>
        <v>39407453221.800003</v>
      </c>
      <c r="G104" s="31">
        <f>+F104/C104</f>
        <v>0.12450509041594122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580386873103.56995</v>
      </c>
      <c r="D106" s="17">
        <f>+D104+D100</f>
        <v>199577704550.05002</v>
      </c>
      <c r="E106" s="34">
        <f>+D106/C106</f>
        <v>0.34387012146367996</v>
      </c>
      <c r="F106" s="17">
        <f>+F104+F100</f>
        <v>196657506534.35999</v>
      </c>
      <c r="G106" s="34">
        <f>+F106/C106</f>
        <v>0.33883865340156732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scale="48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2TV4CCKVFCYA-1167877901-973</_dlc_DocId>
    <_dlc_DocIdUrl xmlns="81cc8fc0-8d1e-4295-8f37-5d076116407c">
      <Url>https://www.minjusticia.gov.co/ministerio/_layouts/15/DocIdRedir.aspx?ID=2TV4CCKVFCYA-1167877901-973</Url>
      <Description>2TV4CCKVFCYA-1167877901-973</Description>
    </_dlc_DocIdUrl>
  </documentManagement>
</p:properties>
</file>

<file path=customXml/itemProps1.xml><?xml version="1.0" encoding="utf-8"?>
<ds:datastoreItem xmlns:ds="http://schemas.openxmlformats.org/officeDocument/2006/customXml" ds:itemID="{092C0685-4AF2-421E-81F8-FB7B670DAA6F}"/>
</file>

<file path=customXml/itemProps2.xml><?xml version="1.0" encoding="utf-8"?>
<ds:datastoreItem xmlns:ds="http://schemas.openxmlformats.org/officeDocument/2006/customXml" ds:itemID="{424743DB-9013-4F28-8DFC-0B16AA47F924}"/>
</file>

<file path=customXml/itemProps3.xml><?xml version="1.0" encoding="utf-8"?>
<ds:datastoreItem xmlns:ds="http://schemas.openxmlformats.org/officeDocument/2006/customXml" ds:itemID="{A3BC405C-88F8-46DE-A987-2A2C01387075}"/>
</file>

<file path=customXml/itemProps4.xml><?xml version="1.0" encoding="utf-8"?>
<ds:datastoreItem xmlns:ds="http://schemas.openxmlformats.org/officeDocument/2006/customXml" ds:itemID="{DFD14B9D-91B8-40B5-8771-8242D189A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2022-11-03T14:22:01Z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3d6ad32c-a2de-4e8f-915f-ea1e16ef76e7</vt:lpwstr>
  </property>
</Properties>
</file>