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<sst xmlns="http://schemas.openxmlformats.org/spreadsheetml/2006/main" count="1132" uniqueCount="177">
  <si>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</si>
  <si>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</si>
  <si>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</si>
  <si>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</si>
  <si>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</si>
  <si>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</si>
  <si>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</si>
  <si>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</si>
  <si>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</si>
  <si>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</si>
  <si>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</si>
  <si>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</si>
  <si>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</si>
  <si>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</si>
  <si>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</si>
  <si>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</si>
  <si>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</si>
  <si>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</si>
  <si>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</si>
  <si>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</si>
  <si>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</si>
  <si>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</si>
  <si>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</si>
  <si>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</si>
  <si>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</si>
  <si>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</si>
  <si>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</si>
  <si>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</si>
  <si>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</si>
  <si>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</si>
  <si>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</si>
  <si>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</si>
  <si>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</si>
  <si>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</si>
  <si>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</si>
  <si>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</si>
  <si>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</si>
  <si>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</si>
  <si>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</si>
  <si>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</si>
  <si>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</si>
  <si>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</si>
  <si>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</si>
  <si>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</si>
  <si>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</si>
  <si>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</si>
  <si>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</si>
  <si>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</si>
  <si>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</si>
  <si>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</si>
  <si>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</si>
  <si>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</si>
  <si>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</si>
  <si>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</si>
  <si>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</si>
  <si>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</si>
  <si>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</si>
  <si>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</si>
  <si>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</si>
  <si>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</si>
  <si>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</si>
  <si>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</si>
  <si>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</si>
  <si>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</si>
  <si>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</si>
  <si>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</si>
  <si>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</si>
  <si>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</si>
  <si>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</si>
  <si>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</si>
  <si>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</si>
  <si>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</si>
  <si>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</si>
  <si>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</si>
  <si>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</si>
  <si>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</si>
  <si>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</si>
  <si>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</si>
  <si>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</si>
  <si>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</si>
  <si>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</si>
  <si>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</si>
  <si>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</si>
  <si>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</si>
  <si>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</si>
  <si>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</si>
  <si>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</si>
  <si>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</si>
  <si>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</si>
  <si>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</si>
  <si>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</si>
  <si>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</si>
  <si>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</si>
  <si>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</si>
  <si>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</si>
  <si>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</si>
  <si>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</si>
  <si>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</si>
  <si>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</si>
  <si>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</si>
  <si>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</si>
  <si>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</si>
  <si>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</si>
  <si>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</si>
  <si>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</si>
  <si>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</si>
  <si>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</si>
  <si>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</si>
  <si>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</si>
  <si>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</si>
  <si>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</si>
  <si>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</si>
  <si>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</si>
  <si>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</si>
  <si>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</si>
  <si>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</si>
  <si>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</si>
  <si>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</si>
  <si>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</si>
  <si>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</si>
  <si>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</si>
  <si>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</si>
  <si>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</si>
  <si>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</si>
  <si>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</si>
  <si>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</si>
  <si>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</si>
  <si>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</si>
  <si>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</si>
  <si>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</si>
  <si>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</si>
  <si>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</si>
  <si>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</si>
  <si>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</si>
  <si>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</si>
  <si>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</si>
  <si>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</si>
  <si>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</si>
  <si>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</si>
  <si>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</si>
  <si>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</si>
  <si>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</si>
  <si>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</si>
  <si>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</si>
  <si>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</si>
  <si>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</si>
  <si>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</si>
  <si>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</si>
  <si>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</si>
  <si>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</si>
  <si>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</si>
  <si>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</si>
  <si>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</si>
  <si>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</si>
  <si>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</si>
  <si>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</si>
  <si>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</si>
  <si>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</si>
  <si>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</si>
  <si>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</si>
  <si>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</si>
  <si>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</si>
  <si>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</si>
  <si>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</si>
  <si>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</si>
  <si>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</si>
  <si>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</si>
  <si>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</si>
  <si>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</si>
  <si>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</si>
  <si>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</si>
  <si>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</si>
  <si>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</si>
  <si>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</si>
  <si>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AUXILIO FUNERARIO (NO DE PENSIONES)</t>
  </si>
  <si>
    <t>Reservas Presupuestales a 30 de Junio del 2022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</si>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</sst>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B1" workbookViewId="0">
      <selection activeCell="G15" sqref="G15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 x14ac:dyDescent="0.25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 x14ac:dyDescent="0.25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 x14ac:dyDescent="0.25">
      <c r="A3" s="49" t="s">
        <v>18</v>
      </c>
      <c r="B3" s="49" t="s">
        <v>176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 x14ac:dyDescent="0.25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 x14ac:dyDescent="0.2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 x14ac:dyDescent="0.2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 x14ac:dyDescent="0.2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1344122091.1199999</v>
      </c>
      <c r="T7" s="51">
        <v>848410912.42999995</v>
      </c>
      <c r="U7" s="51">
        <v>531979202.43000001</v>
      </c>
      <c r="V7" s="51">
        <v>531979202.43000001</v>
      </c>
    </row>
    <row r="8" spans="1:22" ht="22.5" x14ac:dyDescent="0.2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11589055</v>
      </c>
      <c r="V8" s="51">
        <v>11589055</v>
      </c>
    </row>
    <row r="9" spans="1:22" ht="22.5" x14ac:dyDescent="0.2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 x14ac:dyDescent="0.2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3681289898</v>
      </c>
      <c r="U10" s="51">
        <v>3681289898</v>
      </c>
      <c r="V10" s="51">
        <v>3681289898</v>
      </c>
    </row>
    <row r="11" spans="1:22" ht="56.25" x14ac:dyDescent="0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606220220</v>
      </c>
      <c r="U11" s="51">
        <v>606220220</v>
      </c>
      <c r="V11" s="51">
        <v>606220220</v>
      </c>
    </row>
    <row r="12" spans="1:22" ht="33.75" x14ac:dyDescent="0.2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 x14ac:dyDescent="0.2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 x14ac:dyDescent="0.2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 x14ac:dyDescent="0.2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 x14ac:dyDescent="0.2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 x14ac:dyDescent="0.2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916950723.45000005</v>
      </c>
      <c r="U17" s="51">
        <v>916950723.45000005</v>
      </c>
      <c r="V17" s="51">
        <v>916950723.45000005</v>
      </c>
    </row>
    <row r="18" spans="1:22" ht="45" x14ac:dyDescent="0.2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 x14ac:dyDescent="0.2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 x14ac:dyDescent="0.2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64970734.590000004</v>
      </c>
      <c r="V20" s="51">
        <v>64970734.590000004</v>
      </c>
    </row>
    <row r="21" spans="1:22" ht="78.75" x14ac:dyDescent="0.2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612382453</v>
      </c>
      <c r="U21" s="51">
        <v>393560783</v>
      </c>
      <c r="V21" s="51">
        <v>393560783</v>
      </c>
    </row>
    <row r="22" spans="1:22" ht="22.5" x14ac:dyDescent="0.2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368516159.55000001</v>
      </c>
      <c r="U22" s="51">
        <v>368516159.55000001</v>
      </c>
      <c r="V22" s="51">
        <v>368516159.55000001</v>
      </c>
    </row>
    <row r="23" spans="1:22" ht="22.5" x14ac:dyDescent="0.2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6453886633.1000004</v>
      </c>
      <c r="T23" s="51">
        <v>2852753131.9000001</v>
      </c>
      <c r="U23" s="51">
        <v>2852753131.9000001</v>
      </c>
      <c r="V23" s="51">
        <v>2852753131.9000001</v>
      </c>
    </row>
    <row r="24" spans="1:22" ht="22.5" x14ac:dyDescent="0.2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45578190</v>
      </c>
      <c r="U24" s="51">
        <v>45578190</v>
      </c>
      <c r="V24" s="51">
        <v>45578190</v>
      </c>
    </row>
    <row r="25" spans="1:22" ht="22.5" x14ac:dyDescent="0.2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528279457.29000002</v>
      </c>
      <c r="U25" s="51">
        <v>528279457.29000002</v>
      </c>
      <c r="V25" s="51">
        <v>528279457.29000002</v>
      </c>
    </row>
    <row r="26" spans="1:22" ht="22.5" x14ac:dyDescent="0.2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174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 x14ac:dyDescent="0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417114857.43000001</v>
      </c>
      <c r="U27" s="51">
        <v>417114857.43000001</v>
      </c>
      <c r="V27" s="51">
        <v>417114857.43000001</v>
      </c>
    </row>
    <row r="28" spans="1:22" ht="45" x14ac:dyDescent="0.2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6832812185</v>
      </c>
      <c r="U28" s="51">
        <v>788824300</v>
      </c>
      <c r="V28" s="51">
        <v>788824300</v>
      </c>
    </row>
    <row r="29" spans="1:22" ht="45" x14ac:dyDescent="0.2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1376061227.6600001</v>
      </c>
      <c r="U29" s="51">
        <v>1376061227.6600001</v>
      </c>
      <c r="V29" s="51">
        <v>1376061227.6600001</v>
      </c>
    </row>
    <row r="30" spans="1:22" ht="56.25" x14ac:dyDescent="0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6102437252.5299997</v>
      </c>
      <c r="U30" s="51">
        <v>6102437252.5299997</v>
      </c>
      <c r="V30" s="51">
        <v>6102437252.5299997</v>
      </c>
    </row>
    <row r="31" spans="1:22" ht="56.25" x14ac:dyDescent="0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17895200</v>
      </c>
      <c r="U31" s="51">
        <v>17895200</v>
      </c>
      <c r="V31" s="51">
        <v>17895200</v>
      </c>
    </row>
    <row r="32" spans="1:22" ht="67.5" x14ac:dyDescent="0.2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99238622.989999995</v>
      </c>
      <c r="U32" s="51">
        <v>99238622.989999995</v>
      </c>
      <c r="V32" s="51">
        <v>99238622.989999995</v>
      </c>
    </row>
    <row r="33" spans="1:22" ht="67.5" x14ac:dyDescent="0.2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1899052067.55</v>
      </c>
      <c r="U33" s="51">
        <v>1899052067.55</v>
      </c>
      <c r="V33" s="51">
        <v>1899052067.55</v>
      </c>
    </row>
    <row r="34" spans="1:22" ht="33.75" x14ac:dyDescent="0.2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314398448.88999999</v>
      </c>
      <c r="U34" s="51">
        <v>314398448.88999999</v>
      </c>
      <c r="V34" s="51">
        <v>314398448.88999999</v>
      </c>
    </row>
    <row r="35" spans="1:22" ht="33.75" x14ac:dyDescent="0.2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6180259</v>
      </c>
      <c r="U35" s="51">
        <v>6180259</v>
      </c>
      <c r="V35" s="51">
        <v>6180259</v>
      </c>
    </row>
    <row r="36" spans="1:22" ht="33.75" x14ac:dyDescent="0.2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634200</v>
      </c>
    </row>
    <row r="37" spans="1:22" ht="33.75" x14ac:dyDescent="0.2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314561247.37</v>
      </c>
      <c r="U37" s="51">
        <v>314561247.37</v>
      </c>
      <c r="V37" s="51">
        <v>314561247.37</v>
      </c>
    </row>
    <row r="38" spans="1:22" ht="33.75" x14ac:dyDescent="0.2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 x14ac:dyDescent="0.2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 x14ac:dyDescent="0.2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85309471.530000001</v>
      </c>
      <c r="V40" s="51">
        <v>85309471.530000001</v>
      </c>
    </row>
    <row r="41" spans="1:22" ht="33.75" x14ac:dyDescent="0.2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7359815066.3100004</v>
      </c>
      <c r="U41" s="51">
        <v>7356463806.0600004</v>
      </c>
      <c r="V41" s="51">
        <v>7263017883.0600004</v>
      </c>
    </row>
    <row r="42" spans="1:22" ht="33.75" x14ac:dyDescent="0.2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360484735.50999999</v>
      </c>
      <c r="U42" s="51">
        <v>351166242.50999999</v>
      </c>
      <c r="V42" s="51">
        <v>351166242.50999999</v>
      </c>
    </row>
    <row r="43" spans="1:22" ht="33.75" x14ac:dyDescent="0.2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787530770.44000006</v>
      </c>
      <c r="T43" s="51">
        <v>784762172.26999998</v>
      </c>
      <c r="U43" s="51">
        <v>748847172.26999998</v>
      </c>
      <c r="V43" s="51">
        <v>748847172.26999998</v>
      </c>
    </row>
    <row r="44" spans="1:22" ht="33.75" x14ac:dyDescent="0.2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92828927</v>
      </c>
      <c r="V44" s="51">
        <v>92828927</v>
      </c>
    </row>
    <row r="45" spans="1:22" ht="45" x14ac:dyDescent="0.2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57674543.079999998</v>
      </c>
      <c r="V45" s="51">
        <v>57674543.079999998</v>
      </c>
    </row>
    <row r="46" spans="1:22" ht="33.75" x14ac:dyDescent="0.2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16227786986.35</v>
      </c>
      <c r="U46" s="51">
        <v>16227786986.35</v>
      </c>
      <c r="V46" s="51">
        <v>16227786986.35</v>
      </c>
    </row>
    <row r="47" spans="1:22" ht="33.75" x14ac:dyDescent="0.2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 x14ac:dyDescent="0.2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3201681622.9099998</v>
      </c>
      <c r="U48" s="51">
        <v>3185219138.9099998</v>
      </c>
      <c r="V48" s="51">
        <v>3132831477.9099998</v>
      </c>
    </row>
    <row r="49" spans="1:22" ht="33.75" x14ac:dyDescent="0.2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220178775.08000001</v>
      </c>
      <c r="U49" s="51">
        <v>219930375.08000001</v>
      </c>
      <c r="V49" s="51">
        <v>219930375.08000001</v>
      </c>
    </row>
    <row r="50" spans="1:22" ht="33.75" x14ac:dyDescent="0.2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68111864</v>
      </c>
      <c r="U50" s="51">
        <v>68111864</v>
      </c>
      <c r="V50" s="51">
        <v>38111864</v>
      </c>
    </row>
    <row r="51" spans="1:22" ht="112.5" x14ac:dyDescent="0.2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358399800</v>
      </c>
      <c r="U51" s="51">
        <v>358399800</v>
      </c>
      <c r="V51" s="51">
        <v>358399800</v>
      </c>
    </row>
    <row r="52" spans="1:22" ht="33.75" x14ac:dyDescent="0.2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140000000</v>
      </c>
      <c r="U52" s="51">
        <v>140000000</v>
      </c>
      <c r="V52" s="51">
        <v>0</v>
      </c>
    </row>
    <row r="53" spans="1:22" ht="56.25" x14ac:dyDescent="0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 x14ac:dyDescent="0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 x14ac:dyDescent="0.2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 x14ac:dyDescent="0.2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 x14ac:dyDescent="0.2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 x14ac:dyDescent="0.2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235554798.65000001</v>
      </c>
      <c r="U58" s="51">
        <v>235554798.65000001</v>
      </c>
      <c r="V58" s="51">
        <v>235554798.65000001</v>
      </c>
    </row>
    <row r="59" spans="1:22" ht="33.75" x14ac:dyDescent="0.2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2044259213.5</v>
      </c>
      <c r="U59" s="51">
        <v>2044259213.5</v>
      </c>
      <c r="V59" s="51">
        <v>2044259213.5</v>
      </c>
    </row>
    <row r="60" spans="1:22" ht="33.75" x14ac:dyDescent="0.2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6377805447.1099997</v>
      </c>
      <c r="T60" s="51">
        <v>5737932452.1800003</v>
      </c>
      <c r="U60" s="51">
        <v>5728932452.1800003</v>
      </c>
      <c r="V60" s="51">
        <v>5728932452.1800003</v>
      </c>
    </row>
    <row r="61" spans="1:22" ht="33.75" x14ac:dyDescent="0.2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501109465.54000002</v>
      </c>
      <c r="V61" s="51">
        <v>501109465.54000002</v>
      </c>
    </row>
    <row r="62" spans="1:22" ht="45" x14ac:dyDescent="0.2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 x14ac:dyDescent="0.2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 x14ac:dyDescent="0.2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155811801641.25</v>
      </c>
      <c r="T64" s="51">
        <v>97907441713.399994</v>
      </c>
      <c r="U64" s="51">
        <v>97907441713.399994</v>
      </c>
      <c r="V64" s="51">
        <v>97907441713.399994</v>
      </c>
    </row>
    <row r="65" spans="1:22" ht="33.75" x14ac:dyDescent="0.2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 x14ac:dyDescent="0.2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 x14ac:dyDescent="0.2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 x14ac:dyDescent="0.2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245320256219.03</v>
      </c>
      <c r="T68" s="51">
        <v>9122851280.8199997</v>
      </c>
      <c r="U68" s="51">
        <v>7854631941.8199997</v>
      </c>
      <c r="V68" s="51">
        <v>7854631941.8199997</v>
      </c>
    </row>
    <row r="69" spans="1:22" ht="45" x14ac:dyDescent="0.2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9235345711.3700008</v>
      </c>
      <c r="U69" s="51">
        <v>8733776347.3700008</v>
      </c>
      <c r="V69" s="51">
        <v>8733776347.3700008</v>
      </c>
    </row>
    <row r="70" spans="1:22" ht="78.75" x14ac:dyDescent="0.2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 x14ac:dyDescent="0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 x14ac:dyDescent="0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507752614</v>
      </c>
      <c r="U72" s="51">
        <v>507752614</v>
      </c>
      <c r="V72" s="51">
        <v>507752614</v>
      </c>
    </row>
    <row r="73" spans="1:22" x14ac:dyDescent="0.25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661758301925.15002</v>
      </c>
      <c r="T73" s="51">
        <v>187161661150.20999</v>
      </c>
      <c r="U73" s="51">
        <v>178738335544.95999</v>
      </c>
      <c r="V73" s="51">
        <v>178422501960.95999</v>
      </c>
    </row>
    <row r="74" spans="1:22" x14ac:dyDescent="0.25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F28" sqref="F28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3"/>
      <c r="D8" s="52" t="s">
        <v>175</v>
      </c>
      <c r="E8" s="52"/>
      <c r="F8" s="52"/>
      <c r="G8" s="52"/>
    </row>
    <row r="12" spans="2:7" s="11" customFormat="1" ht="21" customHeight="1" x14ac:dyDescent="0.35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312867761144.13995</v>
      </c>
      <c r="D16" s="15">
        <f>+D17+D18+D19+D20+D21</f>
        <v>147471405711.29999</v>
      </c>
      <c r="E16" s="31">
        <f>+D16/C16</f>
        <v>0.47135379232428831</v>
      </c>
      <c r="F16" s="15">
        <f>+F17+F18+F19+F20+F21</f>
        <v>146904844780.04999</v>
      </c>
      <c r="G16" s="31">
        <f>+F16/C16</f>
        <v>0.46954292843349266</v>
      </c>
    </row>
    <row r="17" spans="2:7" s="1" customFormat="1" ht="18" customHeight="1" x14ac:dyDescent="0.25">
      <c r="B17" s="18" t="s">
        <v>7</v>
      </c>
      <c r="C17" s="28">
        <f>+C39+C79+C101</f>
        <v>869908924.67000008</v>
      </c>
      <c r="D17" s="28">
        <f>+D39+D79+D101</f>
        <v>861549989.37</v>
      </c>
      <c r="E17" s="32">
        <f>+D17/C17</f>
        <v>0.99039102248184085</v>
      </c>
      <c r="F17" s="28">
        <f>+F39+F79+F101</f>
        <v>861549989.37</v>
      </c>
      <c r="G17" s="32">
        <f>+F17/C17</f>
        <v>0.99039102248184085</v>
      </c>
    </row>
    <row r="18" spans="2:7" s="1" customFormat="1" ht="18" customHeight="1" x14ac:dyDescent="0.25">
      <c r="B18" s="18" t="s">
        <v>12</v>
      </c>
      <c r="C18" s="28">
        <f>+C40+C60+C80+C102</f>
        <v>35435075852.070007</v>
      </c>
      <c r="D18" s="28">
        <f>+D40+D60+D80+D102</f>
        <v>22201693778.389999</v>
      </c>
      <c r="E18" s="32">
        <f t="shared" ref="E18:E21" si="0">+D18/C18</f>
        <v>0.62654568233675856</v>
      </c>
      <c r="F18" s="28">
        <f>+F40+F60+F80+F102</f>
        <v>21770146392.139999</v>
      </c>
      <c r="G18" s="32">
        <f t="shared" ref="G18:G21" si="1">+F18/C18</f>
        <v>0.61436714522704361</v>
      </c>
    </row>
    <row r="19" spans="2:7" s="1" customFormat="1" ht="18" customHeight="1" x14ac:dyDescent="0.25">
      <c r="B19" s="18" t="s">
        <v>13</v>
      </c>
      <c r="C19" s="28">
        <f>+C41+C61+C81+C103</f>
        <v>273068654422.46997</v>
      </c>
      <c r="D19" s="28">
        <f>+D41+D61+D81+D103</f>
        <v>120918189681.54999</v>
      </c>
      <c r="E19" s="32">
        <f t="shared" si="0"/>
        <v>0.44281241264138299</v>
      </c>
      <c r="F19" s="28">
        <f>+F41+F61+F81+F103</f>
        <v>120882274681.54999</v>
      </c>
      <c r="G19" s="32">
        <f t="shared" si="1"/>
        <v>0.44268088894059077</v>
      </c>
    </row>
    <row r="20" spans="2:7" s="21" customFormat="1" ht="24.95" customHeight="1" x14ac:dyDescent="0.25">
      <c r="B20" s="18" t="s">
        <v>8</v>
      </c>
      <c r="C20" s="28">
        <f t="shared" ref="C20:D20" si="2">+C82</f>
        <v>3424483424.9299998</v>
      </c>
      <c r="D20" s="28">
        <f t="shared" si="2"/>
        <v>3421860397.9899998</v>
      </c>
      <c r="E20" s="32">
        <f t="shared" si="0"/>
        <v>0.99923403719203174</v>
      </c>
      <c r="F20" s="28">
        <f>+F82</f>
        <v>3352761852.9899998</v>
      </c>
      <c r="G20" s="32">
        <f t="shared" si="1"/>
        <v>0.97905623621423543</v>
      </c>
    </row>
    <row r="21" spans="2:7" s="1" customFormat="1" ht="30" customHeight="1" x14ac:dyDescent="0.3">
      <c r="B21" s="19" t="s">
        <v>14</v>
      </c>
      <c r="C21" s="30">
        <f>+C83</f>
        <v>69638520</v>
      </c>
      <c r="D21" s="30">
        <f>+D83</f>
        <v>68111864</v>
      </c>
      <c r="E21" s="32">
        <f t="shared" si="0"/>
        <v>0.97807742037022039</v>
      </c>
      <c r="F21" s="28">
        <f>+F83</f>
        <v>38111864</v>
      </c>
      <c r="G21" s="32">
        <f t="shared" si="1"/>
        <v>0.54728136094793511</v>
      </c>
    </row>
    <row r="22" spans="2:7" s="5" customFormat="1" ht="18" x14ac:dyDescent="0.25">
      <c r="B22" s="14" t="s">
        <v>9</v>
      </c>
      <c r="C22" s="15">
        <f>+C42+C62+C84+C104</f>
        <v>348890540781.01001</v>
      </c>
      <c r="D22" s="15">
        <f>+D42+D62+D84+D104</f>
        <v>39690255438.910004</v>
      </c>
      <c r="E22" s="31">
        <f>+D22/C22</f>
        <v>0.11376134001816518</v>
      </c>
      <c r="F22" s="15">
        <f>+F42+F62+F84+F104</f>
        <v>31517657180.909996</v>
      </c>
      <c r="G22" s="31">
        <f>+F22/C22</f>
        <v>9.0336806238300552E-2</v>
      </c>
    </row>
    <row r="23" spans="2:7" s="1" customFormat="1" ht="6" customHeight="1" x14ac:dyDescent="0.3">
      <c r="B23" s="4"/>
      <c r="C23" s="4"/>
      <c r="D23" s="4"/>
      <c r="E23" s="33"/>
      <c r="F23" s="4"/>
      <c r="G23" s="33"/>
    </row>
    <row r="24" spans="2:7" s="5" customFormat="1" ht="18" x14ac:dyDescent="0.25">
      <c r="B24" s="16" t="s">
        <v>10</v>
      </c>
      <c r="C24" s="17">
        <f>+C22+C16</f>
        <v>661758301925.1499</v>
      </c>
      <c r="D24" s="17">
        <f>+D22+D16</f>
        <v>187161661150.20999</v>
      </c>
      <c r="E24" s="34">
        <f>+D24/C24</f>
        <v>0.28282480265941484</v>
      </c>
      <c r="F24" s="17">
        <f>+F22+F16</f>
        <v>178422501960.95999</v>
      </c>
      <c r="G24" s="34">
        <f>+F24/C24</f>
        <v>0.26961883431141448</v>
      </c>
    </row>
    <row r="26" spans="2:7" x14ac:dyDescent="0.25">
      <c r="C26" s="12"/>
      <c r="D26" s="12"/>
      <c r="E26" s="12"/>
      <c r="F26" s="12"/>
      <c r="G26" s="12"/>
    </row>
    <row r="27" spans="2:7" x14ac:dyDescent="0.25">
      <c r="C27" s="12"/>
      <c r="D27" s="12"/>
      <c r="E27" s="12"/>
      <c r="F27" s="12"/>
      <c r="G27" s="12"/>
    </row>
    <row r="32" spans="2:7" ht="24" x14ac:dyDescent="0.35">
      <c r="B32" s="6"/>
      <c r="C32" s="13"/>
      <c r="D32" s="52" t="s">
        <v>175</v>
      </c>
      <c r="E32" s="52"/>
      <c r="F32" s="52"/>
      <c r="G32" s="52"/>
    </row>
    <row r="36" spans="2:7" x14ac:dyDescent="0.25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 x14ac:dyDescent="0.3">
      <c r="B37" s="8"/>
      <c r="C37" s="8"/>
      <c r="D37" s="8"/>
      <c r="E37" s="8"/>
      <c r="F37" s="8"/>
      <c r="G37" s="8"/>
    </row>
    <row r="38" spans="2:7" ht="18" x14ac:dyDescent="0.25">
      <c r="B38" s="22" t="s">
        <v>6</v>
      </c>
      <c r="C38" s="23">
        <f>+C39+C40+C41</f>
        <v>6862195830.1199999</v>
      </c>
      <c r="D38" s="23">
        <f>+D39+D40+D41</f>
        <v>6093069145.4300003</v>
      </c>
      <c r="E38" s="35">
        <f>+D38/C38</f>
        <v>0.8879182839239157</v>
      </c>
      <c r="F38" s="23">
        <f>+F39+F40+F41</f>
        <v>5776637435.4300003</v>
      </c>
      <c r="G38" s="35">
        <f>+F38/C38</f>
        <v>0.84180597267055601</v>
      </c>
    </row>
    <row r="39" spans="2:7" ht="16.5" x14ac:dyDescent="0.2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 x14ac:dyDescent="0.25">
      <c r="B40" s="18" t="s">
        <v>12</v>
      </c>
      <c r="C40" s="29">
        <f>SUM('REP_EPG034_EjecucionPresupu (2'!S6:S8)</f>
        <v>1831484566.1199999</v>
      </c>
      <c r="D40" s="29">
        <f>SUM('REP_EPG034_EjecucionPresupu (2'!T6:T8)</f>
        <v>1314543387.4299998</v>
      </c>
      <c r="E40" s="36">
        <f>+D40/C40</f>
        <v>0.71774745566917886</v>
      </c>
      <c r="F40" s="29">
        <f>SUM('REP_EPG034_EjecucionPresupu (2'!V6:V8)</f>
        <v>998111677.43000007</v>
      </c>
      <c r="G40" s="36">
        <f>+F40/C40</f>
        <v>0.54497411329242029</v>
      </c>
    </row>
    <row r="41" spans="2:7" ht="18" customHeight="1" x14ac:dyDescent="0.25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4289701758</v>
      </c>
      <c r="E41" s="36">
        <f>+D41/C41</f>
        <v>0.94447561303450267</v>
      </c>
      <c r="F41" s="29">
        <f>SUM('REP_EPG034_EjecucionPresupu (2'!V9:V11)</f>
        <v>4289701758</v>
      </c>
      <c r="G41" s="36">
        <f>+F41/C41</f>
        <v>0.94447561303450267</v>
      </c>
    </row>
    <row r="42" spans="2:7" ht="18" x14ac:dyDescent="0.25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3155145124.04</v>
      </c>
      <c r="E42" s="35">
        <f>+D42/C42</f>
        <v>0.73337748724660468</v>
      </c>
      <c r="F42" s="24">
        <f>SUM('REP_EPG034_EjecucionPresupu (2'!V12:V21)</f>
        <v>2936323454.04</v>
      </c>
      <c r="G42" s="35">
        <f>+F42/C42</f>
        <v>0.68251488657668025</v>
      </c>
    </row>
    <row r="43" spans="2:7" ht="6" customHeight="1" x14ac:dyDescent="0.3">
      <c r="B43" s="8"/>
      <c r="C43" s="8"/>
      <c r="D43" s="9"/>
      <c r="E43" s="37"/>
      <c r="F43" s="9"/>
      <c r="G43" s="37"/>
    </row>
    <row r="44" spans="2:7" ht="18" x14ac:dyDescent="0.25">
      <c r="B44" s="25" t="s">
        <v>10</v>
      </c>
      <c r="C44" s="26">
        <f>+C42+C38</f>
        <v>11164407418.16</v>
      </c>
      <c r="D44" s="26">
        <f>+D42+D38</f>
        <v>9248214269.4700012</v>
      </c>
      <c r="E44" s="38">
        <f>+D44/C44</f>
        <v>0.82836588840594239</v>
      </c>
      <c r="F44" s="26">
        <f>+F42+F38</f>
        <v>8712960889.4700012</v>
      </c>
      <c r="G44" s="38">
        <f>+F44/C44</f>
        <v>0.78042305006690449</v>
      </c>
    </row>
    <row r="52" spans="2:7" ht="24" x14ac:dyDescent="0.35">
      <c r="C52" s="13"/>
      <c r="D52" s="52" t="s">
        <v>175</v>
      </c>
      <c r="E52" s="52"/>
      <c r="F52" s="52"/>
      <c r="G52" s="52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</f>
        <v>8627825414.0300007</v>
      </c>
      <c r="D59" s="27">
        <f>+D60+D61</f>
        <v>3799515953.7400002</v>
      </c>
      <c r="E59" s="31">
        <f>+D59/C59</f>
        <v>0.44037932751414721</v>
      </c>
      <c r="F59" s="27">
        <f>+F60+F61</f>
        <v>3799515953.7400002</v>
      </c>
      <c r="G59" s="31">
        <f>+F59/C59</f>
        <v>0.44037932751414721</v>
      </c>
    </row>
    <row r="60" spans="2:7" ht="18" customHeight="1" x14ac:dyDescent="0.25">
      <c r="B60" s="18" t="s">
        <v>12</v>
      </c>
      <c r="C60" s="28">
        <f>SUM('REP_EPG034_EjecucionPresupu (2'!S22:S25)</f>
        <v>8623436399.0300007</v>
      </c>
      <c r="D60" s="28">
        <f>SUM('REP_EPG034_EjecucionPresupu (2'!T22:T25)</f>
        <v>3795126938.7400002</v>
      </c>
      <c r="E60" s="32">
        <f>+D60/C60</f>
        <v>0.44009450097723124</v>
      </c>
      <c r="F60" s="28">
        <f>SUM('REP_EPG034_EjecucionPresupu (2'!V22:V25)</f>
        <v>3795126938.7400002</v>
      </c>
      <c r="G60" s="32">
        <f t="shared" ref="G60:G61" si="3">+F60/C60</f>
        <v>0.44009450097723124</v>
      </c>
    </row>
    <row r="61" spans="2:7" ht="18" customHeight="1" x14ac:dyDescent="0.25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 x14ac:dyDescent="0.25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17059009862.049997</v>
      </c>
      <c r="E62" s="31">
        <f>+D62/C62</f>
        <v>0.62110930585645718</v>
      </c>
      <c r="F62" s="15">
        <f>SUM('REP_EPG034_EjecucionPresupu (2'!V27:V34)</f>
        <v>11015021977.049997</v>
      </c>
      <c r="G62" s="31">
        <f>+F62/C62</f>
        <v>0.40105098182626825</v>
      </c>
    </row>
    <row r="63" spans="2:7" ht="6" customHeight="1" x14ac:dyDescent="0.3">
      <c r="B63" s="4"/>
      <c r="C63" s="4"/>
      <c r="D63" s="4"/>
      <c r="E63" s="33"/>
      <c r="F63" s="4"/>
      <c r="G63" s="33"/>
    </row>
    <row r="64" spans="2:7" ht="18" x14ac:dyDescent="0.25">
      <c r="B64" s="16" t="s">
        <v>10</v>
      </c>
      <c r="C64" s="17">
        <f>+C59+C62</f>
        <v>36093216290</v>
      </c>
      <c r="D64" s="17">
        <f>+D62+D59</f>
        <v>20858525815.789997</v>
      </c>
      <c r="E64" s="34">
        <f>+D64/C64</f>
        <v>0.57790709612013902</v>
      </c>
      <c r="F64" s="17">
        <f>+F62+F59</f>
        <v>14814537930.789997</v>
      </c>
      <c r="G64" s="34">
        <f>+F64/C64</f>
        <v>0.4104521418030157</v>
      </c>
    </row>
    <row r="72" spans="2:7" ht="24" x14ac:dyDescent="0.35">
      <c r="B72" s="6"/>
      <c r="C72" s="13"/>
      <c r="D72" s="52" t="s">
        <v>175</v>
      </c>
      <c r="E72" s="52"/>
      <c r="F72" s="52"/>
      <c r="G72" s="52"/>
    </row>
    <row r="76" spans="2:7" x14ac:dyDescent="0.25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 x14ac:dyDescent="0.3">
      <c r="B77" s="8"/>
      <c r="C77" s="8"/>
      <c r="D77" s="8"/>
      <c r="E77" s="8"/>
      <c r="F77" s="8"/>
      <c r="G77" s="8"/>
    </row>
    <row r="78" spans="2:7" ht="18" x14ac:dyDescent="0.25">
      <c r="B78" s="22" t="s">
        <v>6</v>
      </c>
      <c r="C78" s="23">
        <f>+C79+C80+C81+C82+C83</f>
        <v>32484249306.889999</v>
      </c>
      <c r="D78" s="23">
        <f>+D79+D80+D81+D82+D83</f>
        <v>30600241732.709999</v>
      </c>
      <c r="E78" s="35">
        <f>+D78/C78</f>
        <v>0.9420024284267392</v>
      </c>
      <c r="F78" s="23">
        <f>+F79+F80+F81+F82+F83</f>
        <v>30359112511.459999</v>
      </c>
      <c r="G78" s="35">
        <f>+F78/C78</f>
        <v>0.93457947033489697</v>
      </c>
    </row>
    <row r="79" spans="2:7" ht="18" customHeight="1" x14ac:dyDescent="0.25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321375706.37</v>
      </c>
      <c r="E79" s="39">
        <f>+D79/C79</f>
        <v>0.97464950829047048</v>
      </c>
      <c r="F79" s="29">
        <f>SUM('REP_EPG034_EjecucionPresupu (2'!V35:V37)</f>
        <v>321375706.37</v>
      </c>
      <c r="G79" s="39">
        <f t="shared" ref="G79:G84" si="4">+F79/C79</f>
        <v>0.97464950829047048</v>
      </c>
    </row>
    <row r="80" spans="2:7" ht="18" customHeight="1" x14ac:dyDescent="0.25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8573167522.3500004</v>
      </c>
      <c r="E80" s="39">
        <f t="shared" ref="E80:E83" si="5">+D80/C80</f>
        <v>0.83014872124690153</v>
      </c>
      <c r="F80" s="29">
        <f>SUM('REP_EPG034_EjecucionPresupu (2'!V38:V42)</f>
        <v>8467051846.1000004</v>
      </c>
      <c r="G80" s="39">
        <f t="shared" si="4"/>
        <v>0.81987343003002811</v>
      </c>
    </row>
    <row r="81" spans="2:7" ht="18" customHeight="1" x14ac:dyDescent="0.25">
      <c r="B81" s="18" t="s">
        <v>13</v>
      </c>
      <c r="C81" s="29">
        <f>SUM('REP_EPG034_EjecucionPresupu (2'!S43:S47)</f>
        <v>18333125686.169998</v>
      </c>
      <c r="D81" s="29">
        <f>SUM('REP_EPG034_EjecucionPresupu (2'!T43:T47)</f>
        <v>18215726242</v>
      </c>
      <c r="E81" s="39">
        <f t="shared" si="5"/>
        <v>0.99359632142496246</v>
      </c>
      <c r="F81" s="29">
        <f>SUM('REP_EPG034_EjecucionPresupu (2'!V43:V47)</f>
        <v>18179811242</v>
      </c>
      <c r="G81" s="39">
        <f t="shared" si="4"/>
        <v>0.99163729923666788</v>
      </c>
    </row>
    <row r="82" spans="2:7" ht="24.95" customHeight="1" x14ac:dyDescent="0.25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3421860397.9899998</v>
      </c>
      <c r="E82" s="39">
        <f t="shared" si="5"/>
        <v>0.99923403719203174</v>
      </c>
      <c r="F82" s="41">
        <f>SUM('REP_EPG034_EjecucionPresupu (2'!V48:V49)</f>
        <v>3352761852.9899998</v>
      </c>
      <c r="G82" s="39">
        <f t="shared" si="4"/>
        <v>0.97905623621423543</v>
      </c>
    </row>
    <row r="83" spans="2:7" ht="30" customHeight="1" x14ac:dyDescent="0.3">
      <c r="B83" s="19" t="s">
        <v>14</v>
      </c>
      <c r="C83" s="20">
        <f>SUM('REP_EPG034_EjecucionPresupu (2'!S50)</f>
        <v>69638520</v>
      </c>
      <c r="D83" s="20">
        <f>SUM('REP_EPG034_EjecucionPresupu (2'!T50)</f>
        <v>68111864</v>
      </c>
      <c r="E83" s="39">
        <f t="shared" si="5"/>
        <v>0.97807742037022039</v>
      </c>
      <c r="F83" s="20">
        <f>SUM('REP_EPG034_EjecucionPresupu (2'!V50)</f>
        <v>38111864</v>
      </c>
      <c r="G83" s="39">
        <f t="shared" si="4"/>
        <v>0.54728136094793511</v>
      </c>
    </row>
    <row r="84" spans="2:7" ht="18" x14ac:dyDescent="0.25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610150846.63</v>
      </c>
      <c r="E84" s="35">
        <f>+D84/C84</f>
        <v>1</v>
      </c>
      <c r="F84" s="24">
        <f>SUM('REP_EPG034_EjecucionPresupu (2'!V51:V54)</f>
        <v>470150846.63</v>
      </c>
      <c r="G84" s="35">
        <f t="shared" si="4"/>
        <v>0.77054854422762598</v>
      </c>
    </row>
    <row r="85" spans="2:7" ht="6" customHeight="1" x14ac:dyDescent="0.3">
      <c r="B85" s="8"/>
      <c r="C85" s="8"/>
      <c r="D85" s="9"/>
      <c r="E85" s="37"/>
      <c r="F85" s="9"/>
      <c r="G85" s="37"/>
    </row>
    <row r="86" spans="2:7" ht="18" x14ac:dyDescent="0.25">
      <c r="B86" s="25" t="s">
        <v>10</v>
      </c>
      <c r="C86" s="26">
        <f>+C84+C78</f>
        <v>33094400153.52</v>
      </c>
      <c r="D86" s="26">
        <f>+D84+D78</f>
        <v>31210392579.34</v>
      </c>
      <c r="E86" s="38">
        <f>+D86/C86</f>
        <v>0.94307171106167909</v>
      </c>
      <c r="F86" s="26">
        <f>+F84+F78</f>
        <v>30829263358.09</v>
      </c>
      <c r="G86" s="38">
        <f>+F86/C86</f>
        <v>0.9315552847332973</v>
      </c>
    </row>
    <row r="93" spans="2:7" ht="24" x14ac:dyDescent="0.35">
      <c r="C93" s="13"/>
      <c r="D93" s="52" t="s">
        <v>175</v>
      </c>
      <c r="E93" s="52"/>
      <c r="F93" s="52"/>
      <c r="G93" s="52"/>
    </row>
    <row r="97" spans="2:7" ht="16.5" x14ac:dyDescent="0.3">
      <c r="B97" s="2"/>
      <c r="C97" s="2"/>
      <c r="D97" s="2"/>
      <c r="E97" s="2"/>
      <c r="F97" s="2"/>
      <c r="G97" s="2"/>
    </row>
    <row r="98" spans="2:7" ht="22.5" customHeight="1" x14ac:dyDescent="0.25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 x14ac:dyDescent="0.3">
      <c r="B99" s="4"/>
      <c r="C99" s="4"/>
      <c r="D99" s="4"/>
      <c r="E99" s="4"/>
      <c r="F99" s="4"/>
      <c r="G99" s="4"/>
    </row>
    <row r="100" spans="2:7" ht="18" x14ac:dyDescent="0.25">
      <c r="B100" s="14" t="s">
        <v>6</v>
      </c>
      <c r="C100" s="27">
        <f>+C101+C102+C103</f>
        <v>264893490593.09998</v>
      </c>
      <c r="D100" s="27">
        <f>+D101+D102+D103</f>
        <v>106978578879.41998</v>
      </c>
      <c r="E100" s="31">
        <f>+D100/C100</f>
        <v>0.40385506884255085</v>
      </c>
      <c r="F100" s="27">
        <f>+F101+F102+F103</f>
        <v>106969578879.41998</v>
      </c>
      <c r="G100" s="31">
        <f>+F100/C100</f>
        <v>0.40382109292272039</v>
      </c>
    </row>
    <row r="101" spans="2:7" ht="18" customHeight="1" x14ac:dyDescent="0.25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 x14ac:dyDescent="0.25">
      <c r="B102" s="18" t="s">
        <v>12</v>
      </c>
      <c r="C102" s="28">
        <f>SUM('REP_EPG034_EjecucionPresupu (2'!S58:S61)</f>
        <v>14652887852.799999</v>
      </c>
      <c r="D102" s="28">
        <f>SUM('REP_EPG034_EjecucionPresupu (2'!T58:T61)</f>
        <v>8518855929.8699999</v>
      </c>
      <c r="E102" s="32">
        <f t="shared" ref="E102:E103" si="7">+D102/C102</f>
        <v>0.58137726948085144</v>
      </c>
      <c r="F102" s="28">
        <f>SUM('REP_EPG034_EjecucionPresupu (2'!V58:V61)</f>
        <v>8509855929.8699999</v>
      </c>
      <c r="G102" s="32">
        <f>+F102/C102</f>
        <v>0.58076305608548451</v>
      </c>
    </row>
    <row r="103" spans="2:7" ht="18" customHeight="1" x14ac:dyDescent="0.25">
      <c r="B103" s="18" t="s">
        <v>13</v>
      </c>
      <c r="C103" s="28">
        <f>SUM('REP_EPG034_EjecucionPresupu (2'!S62:S66)</f>
        <v>250189252457.29999</v>
      </c>
      <c r="D103" s="28">
        <f>SUM('REP_EPG034_EjecucionPresupu (2'!T62:T66)</f>
        <v>98408372666.549988</v>
      </c>
      <c r="E103" s="32">
        <f t="shared" si="7"/>
        <v>0.39333573165116448</v>
      </c>
      <c r="F103" s="28">
        <f>SUM('REP_EPG034_EjecucionPresupu (2'!V62:V66)</f>
        <v>98408372666.549988</v>
      </c>
      <c r="G103" s="32">
        <f>+F103/C103</f>
        <v>0.39333573165116448</v>
      </c>
    </row>
    <row r="104" spans="2:7" ht="18" x14ac:dyDescent="0.25">
      <c r="B104" s="14" t="s">
        <v>9</v>
      </c>
      <c r="C104" s="15">
        <f>SUM('REP_EPG034_EjecucionPresupu (2'!S67:S72)</f>
        <v>316512787470.37</v>
      </c>
      <c r="D104" s="15">
        <f>SUM('REP_EPG034_EjecucionPresupu (2'!T67:T72)</f>
        <v>18865949606.190002</v>
      </c>
      <c r="E104" s="31">
        <f>+D104/C104</f>
        <v>5.9605647395703149E-2</v>
      </c>
      <c r="F104" s="15">
        <f>SUM('REP_EPG034_EjecucionPresupu (2'!V67:V72)</f>
        <v>17096160903.190001</v>
      </c>
      <c r="G104" s="31">
        <f>+F104/C104</f>
        <v>5.4014123852074818E-2</v>
      </c>
    </row>
    <row r="105" spans="2:7" ht="6" customHeight="1" x14ac:dyDescent="0.3">
      <c r="B105" s="4"/>
      <c r="C105" s="4"/>
      <c r="D105" s="4"/>
      <c r="E105" s="33"/>
      <c r="F105" s="4"/>
      <c r="G105" s="33"/>
    </row>
    <row r="106" spans="2:7" ht="18" x14ac:dyDescent="0.25">
      <c r="B106" s="16" t="s">
        <v>10</v>
      </c>
      <c r="C106" s="17">
        <f>+C104+C100</f>
        <v>581406278063.46997</v>
      </c>
      <c r="D106" s="17">
        <f>+D104+D100</f>
        <v>125844528485.60999</v>
      </c>
      <c r="E106" s="34">
        <f>+D106/C106</f>
        <v>0.21644852013770655</v>
      </c>
      <c r="F106" s="17">
        <f>+F104+F100</f>
        <v>124065739782.60999</v>
      </c>
      <c r="G106" s="34">
        <f>+F106/C106</f>
        <v>0.21338906108108138</v>
      </c>
    </row>
    <row r="107" spans="2:7" x14ac:dyDescent="0.25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2TV4CCKVFCYA-1167877901-830</_dlc_DocId>
    <_dlc_DocIdUrl xmlns="81cc8fc0-8d1e-4295-8f37-5d076116407c">
      <Url>https://www.minjusticia.gov.co/ministerio/_layouts/15/DocIdRedir.aspx?ID=2TV4CCKVFCYA-1167877901-830</Url>
      <Description>2TV4CCKVFCYA-1167877901-830</Description>
    </_dlc_DocIdUrl>
  </documentManagement>
</p:properties>
</file>

<file path=customXml/itemProps1.xml><?xml version="1.0" encoding="utf-8"?>
<ds:datastoreItem xmlns:ds="http://schemas.openxmlformats.org/officeDocument/2006/customXml" ds:itemID="{57D0EE33-0E69-4AE4-BDB6-136B2E46C25A}"/>
</file>

<file path=customXml/itemProps2.xml><?xml version="1.0" encoding="utf-8"?>
<ds:datastoreItem xmlns:ds="http://schemas.openxmlformats.org/officeDocument/2006/customXml" ds:itemID="{381288A3-3E38-4465-AFF8-D33A6C26403D}"/>
</file>

<file path=customXml/itemProps3.xml><?xml version="1.0" encoding="utf-8"?>
<ds:datastoreItem xmlns:ds="http://schemas.openxmlformats.org/officeDocument/2006/customXml" ds:itemID="{FFE21F3B-F528-47CA-AD16-7106D2694F20}"/>
</file>

<file path=customXml/itemProps4.xml><?xml version="1.0" encoding="utf-8"?>
<ds:datastoreItem xmlns:ds="http://schemas.openxmlformats.org/officeDocument/2006/customXml" ds:itemID="{7BF118A4-BB7B-4302-BD9F-BB55D678A4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2022-07-01T14:55:58Z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abdf2af1-2587-48a2-b46c-bbd1a319ab45</vt:lpwstr>
  </property>
</Properties>
</file>