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VIGENCIA\"/>
    </mc:Choice>
  </mc:AlternateContent>
  <bookViews>
    <workbookView xWindow="0" yWindow="0" windowWidth="20490" windowHeight="9045" activeTab="1"/>
  </bookViews>
  <sheets>
    <sheet name="REP_EPG034_EjecucionPresupuesta" sheetId="2" r:id="rId1"/>
    <sheet name="Hoja1" sheetId="1" r:id="rId2"/>
  </sheets>
  <definedNames>
    <definedName name="_xlnm._FilterDatabase" localSheetId="0" hidden="1">REP_EPG034_EjecucionPresupuesta!$A$4:$AB$124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F138" i="1"/>
  <c r="D138" i="1"/>
  <c r="C138" i="1"/>
  <c r="H130" i="1"/>
  <c r="F130" i="1"/>
  <c r="D130" i="1"/>
  <c r="C130" i="1"/>
  <c r="H116" i="1"/>
  <c r="F116" i="1"/>
  <c r="D116" i="1"/>
  <c r="C116" i="1"/>
  <c r="H108" i="1"/>
  <c r="F108" i="1"/>
  <c r="D108" i="1"/>
  <c r="C108" i="1"/>
  <c r="H92" i="1"/>
  <c r="F92" i="1"/>
  <c r="D92" i="1"/>
  <c r="C92" i="1"/>
  <c r="H83" i="1"/>
  <c r="F83" i="1"/>
  <c r="D83" i="1"/>
  <c r="C83" i="1"/>
  <c r="H39" i="1"/>
  <c r="F39" i="1"/>
  <c r="F47" i="1" s="1"/>
  <c r="D39" i="1"/>
  <c r="C39" i="1"/>
  <c r="H16" i="1"/>
  <c r="F16" i="1"/>
  <c r="F25" i="1" s="1"/>
  <c r="D16" i="1"/>
  <c r="C16" i="1"/>
  <c r="H47" i="1"/>
  <c r="D47" i="1"/>
  <c r="C47" i="1"/>
  <c r="H25" i="1"/>
  <c r="D25" i="1"/>
  <c r="C25" i="1"/>
  <c r="H136" i="1" l="1"/>
  <c r="F136" i="1"/>
  <c r="D136" i="1"/>
  <c r="E136" i="1" s="1"/>
  <c r="C136" i="1"/>
  <c r="H135" i="1"/>
  <c r="F135" i="1"/>
  <c r="D135" i="1"/>
  <c r="C135" i="1"/>
  <c r="I135" i="1" s="1"/>
  <c r="E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I132" i="1" s="1"/>
  <c r="H131" i="1"/>
  <c r="F131" i="1"/>
  <c r="D131" i="1"/>
  <c r="C131" i="1"/>
  <c r="H113" i="1"/>
  <c r="F113" i="1"/>
  <c r="D113" i="1"/>
  <c r="C113" i="1"/>
  <c r="H114" i="1"/>
  <c r="F114" i="1"/>
  <c r="D114" i="1"/>
  <c r="C114" i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G135" i="1" l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C40" i="1"/>
  <c r="F40" i="1"/>
  <c r="H40" i="1" l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I23" i="1" s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E17" i="1" l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G92" i="1" l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<sst xmlns="http://schemas.openxmlformats.org/spreadsheetml/2006/main" count="1655" uniqueCount="238">
  <si>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</si>
  <si>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</si>
  <si>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</si>
  <si>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</si>
  <si>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</si>
  <si>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</si>
  <si>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</si>
  <si>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</si>
  <si>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</si>
  <si>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</si>
  <si>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</si>
  <si>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</si>
  <si>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</si>
  <si>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</si>
  <si>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</si>
  <si>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</si>
  <si>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</si>
  <si>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</si>
  <si>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</si>
  <si>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</si>
  <si>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</si>
  <si>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</si>
  <si>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</si>
  <si>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</si>
  <si>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</si>
  <si>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</si>
  <si>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</si>
  <si>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</si>
  <si>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</si>
  <si>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</si>
  <si>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</si>
  <si>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</si>
  <si>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</si>
  <si>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</si>
  <si>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</si>
  <si>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</si>
  <si>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</si>
  <si>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</si>
  <si>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</si>
  <si>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</si>
  <si>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</si>
  <si>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</si>
  <si>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</si>
  <si>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</si>
  <si>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</si>
  <si>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</si>
  <si>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</si>
  <si>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</si>
  <si>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</si>
  <si>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</si>
  <si>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</si>
  <si>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</si>
  <si>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</si>
  <si>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</si>
  <si>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</si>
  <si>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</si>
  <si>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</si>
  <si>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</si>
  <si>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</si>
  <si>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</si>
  <si>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</si>
  <si>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</si>
  <si>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</si>
  <si>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</si>
  <si>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</si>
  <si>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</si>
  <si>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</si>
  <si>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</si>
  <si>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</si>
  <si>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</si>
  <si>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</si>
  <si>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</si>
  <si>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</si>
  <si>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</si>
  <si>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</si>
  <si>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</si>
  <si>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</si>
  <si>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</si>
  <si>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</si>
  <si>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</si>
  <si>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</si>
  <si>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</si>
  <si>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</si>
  <si>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</si>
  <si>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</si>
  <si>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</si>
  <si>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</si>
  <si>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</si>
  <si>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</si>
  <si>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</si>
  <si>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</si>
  <si>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</si>
  <si>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</si>
  <si>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</si>
  <si>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</si>
  <si>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</si>
  <si>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</si>
  <si>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</si>
  <si>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</si>
  <si>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</si>
  <si>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</si>
  <si>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</si>
  <si>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</si>
  <si>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</si>
  <si>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</si>
  <si>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</si>
  <si>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</si>
  <si>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</si>
  <si>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</si>
  <si>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</si>
  <si>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</si>
  <si>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</si>
  <si>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</si>
  <si>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</si>
  <si>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</si>
  <si>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</si>
  <si>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</si>
  <si>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</si>
  <si>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</si>
  <si>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</si>
  <si>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</si>
  <si>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</si>
  <si>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</si>
  <si>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</si>
  <si>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</si>
  <si>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</si>
  <si>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</si>
  <si>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</si>
  <si>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</si>
  <si>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</si>
  <si>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</si>
  <si>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</si>
  <si>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</si>
  <si>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</si>
  <si>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</si>
  <si>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</si>
  <si>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</si>
  <si>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</si>
  <si>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</si>
  <si>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</si>
  <si>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</si>
  <si>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</si>
  <si>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</si>
  <si>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</si>
  <si>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</si>
  <si>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</si>
  <si>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</si>
  <si>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</si>
  <si>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</si>
  <si>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</si>
  <si>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</si>
  <si>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</si>
  <si>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A-03-04-02-089</t>
  </si>
  <si>
    <t>089</t>
  </si>
  <si>
    <t>PRESTACIONES ECONÓMICAS FONPRENOR. DECRETO 1668 DE 1997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</si>
  <si>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</si>
  <si>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</si>
  <si>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</si>
  <si>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</si>
  <si>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</si>
  <si>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</si>
  <si>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</si>
  <si>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</si>
  <si>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</si>
  <si>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</si>
  <si>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</si>
  <si>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</si>
  <si>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</si>
  <si>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</si>
  <si>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</si>
  <si>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</si>
  <si>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</si>
  <si>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</si>
  <si>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</si>
  <si>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</si>
  <si>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</si>
  <si>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</si>
  <si>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</si>
  <si>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</si>
  <si>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</si>
  <si>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</si>
  <si>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</si>
  <si>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</si>
  <si>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</si>
  <si>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</si>
  <si>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</si>
  <si>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</si>
  <si>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</si>
  <si>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</si>
  <si>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</si>
  <si>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</si>
  <si>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</si>
  <si>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</si>
  <si>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</si>
  <si>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</si>
  <si>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</si>
  <si>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</si>
  <si>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</si>
  <si>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</si>
  <si>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</si>
  <si>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</si>
  <si>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</si>
  <si>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</si>
  <si>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</si>
  <si>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</si>
  <si>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</si>
  <si>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</si>
  <si>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</si>
  <si>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</si>
  <si>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</si>
  <si>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</si>
  <si>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Enero-Enero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</si>
  <si>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</si>
  <si>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</si>
  <si>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</si>
  <si>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</si>
  <si>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</si>
  <si>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</si>
  <si>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</si>
  <si>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</si>
  <si>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</si>
  <si>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</si>
  <si>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</si>
  <si>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</si>
  <si>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</si>
  <si>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</si>
  <si>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</si>
  <si>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</si>
  <si>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</si>
  <si>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</si>
  <si>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</si>
  <si>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</si>
  <si>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</si>
  <si>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</si>
  <si>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</si>
  <si>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</si>
  <si>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</si>
  <si>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Ejecución Presupuestal a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</si>
</sst>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6" borderId="0" xfId="2" applyFont="1" applyFill="1" applyBorder="1" applyAlignment="1">
      <alignment vertical="center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left" vertical="center" wrapText="1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125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topLeftCell="E118" workbookViewId="0">
      <selection activeCell="C156" sqref="C156"/>
    </sheetView>
  </sheetViews>
  <sheetFormatPr baseColWidth="10" defaultRowHeight="15"/>
  <cols>
    <col min="1" max="1" width="13.42578125" style="45" customWidth="1"/>
    <col min="2" max="2" width="27" style="45" customWidth="1"/>
    <col min="3" max="3" width="14.140625" style="45" customWidth="1"/>
    <col min="4" max="4" width="5.42578125" style="45" customWidth="1"/>
    <col min="5" max="5" width="9.140625" style="45" bestFit="1" customWidth="1"/>
    <col min="6" max="6" width="9.140625" style="45" hidden="1" customWidth="1"/>
    <col min="7" max="7" width="9" style="45" hidden="1" customWidth="1"/>
    <col min="8" max="9" width="9.42578125" style="45" hidden="1" customWidth="1"/>
    <col min="10" max="11" width="9.85546875" style="45" hidden="1" customWidth="1"/>
    <col min="12" max="12" width="11.140625" style="45" hidden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42578125" style="45" bestFit="1" customWidth="1"/>
    <col min="17" max="17" width="17.42578125" style="45" hidden="1" customWidth="1"/>
    <col min="18" max="18" width="21" style="45" hidden="1" customWidth="1"/>
    <col min="19" max="19" width="18.5703125" style="45" hidden="1" customWidth="1"/>
    <col min="20" max="20" width="17.42578125" style="45" bestFit="1" customWidth="1"/>
    <col min="21" max="21" width="20" style="45" hidden="1" customWidth="1"/>
    <col min="22" max="22" width="17.42578125" style="45" hidden="1" customWidth="1"/>
    <col min="23" max="23" width="20.140625" style="45" hidden="1" customWidth="1"/>
    <col min="24" max="24" width="18.140625" style="45" bestFit="1" customWidth="1"/>
    <col min="25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>
      <c r="A3" s="46" t="s">
        <v>20</v>
      </c>
      <c r="B3" s="46" t="s">
        <v>211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1473232811</v>
      </c>
      <c r="Y5" s="50">
        <v>1473232811</v>
      </c>
      <c r="Z5" s="50">
        <v>1473232811</v>
      </c>
      <c r="AA5" s="50">
        <v>1473232811</v>
      </c>
    </row>
    <row r="6" spans="1:27" ht="22.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488824000</v>
      </c>
      <c r="Y6" s="50">
        <v>488824000</v>
      </c>
      <c r="Z6" s="50">
        <v>488824000</v>
      </c>
      <c r="AA6" s="50">
        <v>488824000</v>
      </c>
    </row>
    <row r="7" spans="1:27" ht="22.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152695391</v>
      </c>
      <c r="Y7" s="50">
        <v>152695391</v>
      </c>
      <c r="Z7" s="50">
        <v>152695391</v>
      </c>
      <c r="AA7" s="50">
        <v>152695391</v>
      </c>
    </row>
    <row r="8" spans="1:27" ht="22.5">
      <c r="A8" s="47" t="s">
        <v>48</v>
      </c>
      <c r="B8" s="48" t="s">
        <v>49</v>
      </c>
      <c r="C8" s="49" t="s">
        <v>212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213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19774331730.119999</v>
      </c>
      <c r="W8" s="50">
        <v>11603768269.879999</v>
      </c>
      <c r="X8" s="50">
        <v>14796932557.969999</v>
      </c>
      <c r="Y8" s="50">
        <v>81588284.519999996</v>
      </c>
      <c r="Z8" s="50">
        <v>57588284.520000003</v>
      </c>
      <c r="AA8" s="50">
        <v>57588284.520000003</v>
      </c>
    </row>
    <row r="9" spans="1:27" ht="22.5">
      <c r="A9" s="47" t="s">
        <v>48</v>
      </c>
      <c r="B9" s="48" t="s">
        <v>49</v>
      </c>
      <c r="C9" s="49" t="s">
        <v>212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213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2048482535</v>
      </c>
      <c r="W9" s="50">
        <v>634017465</v>
      </c>
      <c r="X9" s="50">
        <v>1982814419</v>
      </c>
      <c r="Y9" s="50">
        <v>0</v>
      </c>
      <c r="Z9" s="50">
        <v>0</v>
      </c>
      <c r="AA9" s="50">
        <v>0</v>
      </c>
    </row>
    <row r="10" spans="1:27" ht="22.5">
      <c r="A10" s="47" t="s">
        <v>48</v>
      </c>
      <c r="B10" s="48" t="s">
        <v>49</v>
      </c>
      <c r="C10" s="49" t="s">
        <v>214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215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500000000</v>
      </c>
      <c r="W10" s="50">
        <v>261100000</v>
      </c>
      <c r="X10" s="50">
        <v>500000000</v>
      </c>
      <c r="Y10" s="50">
        <v>0</v>
      </c>
      <c r="Z10" s="50">
        <v>0</v>
      </c>
      <c r="AA10" s="50">
        <v>0</v>
      </c>
    </row>
    <row r="11" spans="1:27" ht="22.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10813091216</v>
      </c>
      <c r="W11" s="50">
        <v>198008784</v>
      </c>
      <c r="X11" s="50">
        <v>7541762247</v>
      </c>
      <c r="Y11" s="50">
        <v>0</v>
      </c>
      <c r="Z11" s="50">
        <v>0</v>
      </c>
      <c r="AA11" s="50">
        <v>0</v>
      </c>
    </row>
    <row r="12" spans="1:27" ht="22.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26168000000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</row>
    <row r="13" spans="1:27" ht="33.7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2036325039</v>
      </c>
      <c r="W16" s="50">
        <v>2063374961</v>
      </c>
      <c r="X16" s="50">
        <v>1794338590</v>
      </c>
      <c r="Y16" s="50">
        <v>0</v>
      </c>
      <c r="Z16" s="50">
        <v>0</v>
      </c>
      <c r="AA16" s="50">
        <v>0</v>
      </c>
    </row>
    <row r="17" spans="1:27" ht="22.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13419247</v>
      </c>
      <c r="Y17" s="50">
        <v>13419247</v>
      </c>
      <c r="Z17" s="50">
        <v>13419247</v>
      </c>
      <c r="AA17" s="50">
        <v>13419247</v>
      </c>
    </row>
    <row r="18" spans="1:27" ht="22.5">
      <c r="A18" s="47" t="s">
        <v>48</v>
      </c>
      <c r="B18" s="48" t="s">
        <v>49</v>
      </c>
      <c r="C18" s="49" t="s">
        <v>216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217</v>
      </c>
      <c r="Q18" s="50">
        <v>833600000</v>
      </c>
      <c r="R18" s="50">
        <v>0</v>
      </c>
      <c r="S18" s="50">
        <v>0</v>
      </c>
      <c r="T18" s="50">
        <v>833600000</v>
      </c>
      <c r="U18" s="50">
        <v>0</v>
      </c>
      <c r="V18" s="50">
        <v>0</v>
      </c>
      <c r="W18" s="50">
        <v>833600000</v>
      </c>
      <c r="X18" s="50">
        <v>0</v>
      </c>
      <c r="Y18" s="50">
        <v>0</v>
      </c>
      <c r="Z18" s="50">
        <v>0</v>
      </c>
      <c r="AA18" s="50">
        <v>0</v>
      </c>
    </row>
    <row r="19" spans="1:27" ht="22.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0</v>
      </c>
      <c r="W19" s="50">
        <v>124200000</v>
      </c>
      <c r="X19" s="50">
        <v>0</v>
      </c>
      <c r="Y19" s="50">
        <v>0</v>
      </c>
      <c r="Z19" s="50">
        <v>0</v>
      </c>
      <c r="AA19" s="50">
        <v>0</v>
      </c>
    </row>
    <row r="20" spans="1:27" ht="22.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>
      <c r="A21" s="47" t="s">
        <v>48</v>
      </c>
      <c r="B21" s="48" t="s">
        <v>49</v>
      </c>
      <c r="C21" s="49" t="s">
        <v>218</v>
      </c>
      <c r="D21" s="47" t="s">
        <v>219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220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0</v>
      </c>
      <c r="Z22" s="50">
        <v>0</v>
      </c>
      <c r="AA22" s="50">
        <v>0</v>
      </c>
    </row>
    <row r="23" spans="1:27" ht="22.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</row>
    <row r="24" spans="1:27" ht="22.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1456978980</v>
      </c>
      <c r="W24" s="50">
        <v>2043021020</v>
      </c>
      <c r="X24" s="50">
        <v>915145465</v>
      </c>
      <c r="Y24" s="50">
        <v>0</v>
      </c>
      <c r="Z24" s="50">
        <v>0</v>
      </c>
      <c r="AA24" s="50">
        <v>0</v>
      </c>
    </row>
    <row r="25" spans="1:27" ht="22.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0</v>
      </c>
      <c r="W25" s="50">
        <v>5644234511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1715995000</v>
      </c>
      <c r="W27" s="50">
        <v>3164005000</v>
      </c>
      <c r="X27" s="50">
        <v>978699824</v>
      </c>
      <c r="Y27" s="50">
        <v>0</v>
      </c>
      <c r="Z27" s="50">
        <v>0</v>
      </c>
      <c r="AA27" s="50">
        <v>0</v>
      </c>
    </row>
    <row r="28" spans="1:27" ht="22.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1299679000</v>
      </c>
      <c r="W28" s="50">
        <v>5630321000</v>
      </c>
      <c r="X28" s="50">
        <v>1299679000</v>
      </c>
      <c r="Y28" s="50">
        <v>0</v>
      </c>
      <c r="Z28" s="50">
        <v>0</v>
      </c>
      <c r="AA28" s="50">
        <v>0</v>
      </c>
    </row>
    <row r="29" spans="1:27" ht="22.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2182706000</v>
      </c>
      <c r="W29" s="50">
        <v>477294000</v>
      </c>
      <c r="X29" s="50">
        <v>1598981762</v>
      </c>
      <c r="Y29" s="50">
        <v>0</v>
      </c>
      <c r="Z29" s="50">
        <v>0</v>
      </c>
      <c r="AA29" s="50">
        <v>0</v>
      </c>
    </row>
    <row r="30" spans="1:27" ht="22.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932930173</v>
      </c>
      <c r="W30" s="50">
        <v>2067069827</v>
      </c>
      <c r="X30" s="50">
        <v>929967463</v>
      </c>
      <c r="Y30" s="50">
        <v>0</v>
      </c>
      <c r="Z30" s="50">
        <v>0</v>
      </c>
      <c r="AA30" s="50">
        <v>0</v>
      </c>
    </row>
    <row r="31" spans="1:27" ht="33.7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669847100</v>
      </c>
      <c r="W31" s="50">
        <v>4001327090</v>
      </c>
      <c r="X31" s="50">
        <v>522204800</v>
      </c>
      <c r="Y31" s="50">
        <v>0</v>
      </c>
      <c r="Z31" s="50">
        <v>0</v>
      </c>
      <c r="AA31" s="50">
        <v>0</v>
      </c>
    </row>
    <row r="32" spans="1:27" ht="22.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1580730921</v>
      </c>
      <c r="W32" s="50">
        <v>519269079</v>
      </c>
      <c r="X32" s="50">
        <v>1318876362</v>
      </c>
      <c r="Y32" s="50">
        <v>0</v>
      </c>
      <c r="Z32" s="50">
        <v>0</v>
      </c>
      <c r="AA32" s="50">
        <v>0</v>
      </c>
    </row>
    <row r="33" spans="1:27" ht="22.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2597488391</v>
      </c>
      <c r="W33" s="50">
        <v>402511609</v>
      </c>
      <c r="X33" s="50">
        <v>2140944978</v>
      </c>
      <c r="Y33" s="50">
        <v>0</v>
      </c>
      <c r="Z33" s="50">
        <v>0</v>
      </c>
      <c r="AA33" s="50">
        <v>0</v>
      </c>
    </row>
    <row r="34" spans="1:27" ht="33.7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3017492294</v>
      </c>
      <c r="W34" s="50">
        <v>350307706</v>
      </c>
      <c r="X34" s="50">
        <v>2571974799</v>
      </c>
      <c r="Y34" s="50">
        <v>0</v>
      </c>
      <c r="Z34" s="50">
        <v>0</v>
      </c>
      <c r="AA34" s="50">
        <v>0</v>
      </c>
    </row>
    <row r="35" spans="1:27" ht="4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0</v>
      </c>
      <c r="W35" s="50">
        <v>1725000000</v>
      </c>
      <c r="X35" s="50">
        <v>0</v>
      </c>
      <c r="Y35" s="50">
        <v>0</v>
      </c>
      <c r="Z35" s="50">
        <v>0</v>
      </c>
      <c r="AA35" s="50">
        <v>0</v>
      </c>
    </row>
    <row r="36" spans="1:27" ht="4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1257263279</v>
      </c>
      <c r="W36" s="50">
        <v>2742736721</v>
      </c>
      <c r="X36" s="50">
        <v>1173291642</v>
      </c>
      <c r="Y36" s="50">
        <v>0</v>
      </c>
      <c r="Z36" s="50">
        <v>0</v>
      </c>
      <c r="AA36" s="50">
        <v>0</v>
      </c>
    </row>
    <row r="37" spans="1:27" ht="33.75">
      <c r="A37" s="47" t="s">
        <v>48</v>
      </c>
      <c r="B37" s="48" t="s">
        <v>49</v>
      </c>
      <c r="C37" s="49" t="s">
        <v>221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222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0</v>
      </c>
      <c r="Z37" s="50">
        <v>0</v>
      </c>
      <c r="AA37" s="50">
        <v>0</v>
      </c>
    </row>
    <row r="38" spans="1:27" ht="22.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6901269567</v>
      </c>
      <c r="W38" s="50">
        <v>112987030433</v>
      </c>
      <c r="X38" s="50">
        <v>6901269567</v>
      </c>
      <c r="Y38" s="50">
        <v>6901269567</v>
      </c>
      <c r="Z38" s="50">
        <v>6901269567</v>
      </c>
      <c r="AA38" s="50">
        <v>6901269567</v>
      </c>
    </row>
    <row r="39" spans="1:27" ht="22.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2857140305</v>
      </c>
      <c r="W39" s="50">
        <v>39596959695</v>
      </c>
      <c r="X39" s="50">
        <v>2857140305</v>
      </c>
      <c r="Y39" s="50">
        <v>2857140305</v>
      </c>
      <c r="Z39" s="50">
        <v>0</v>
      </c>
      <c r="AA39" s="50">
        <v>0</v>
      </c>
    </row>
    <row r="40" spans="1:27" ht="22.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417992199</v>
      </c>
      <c r="W40" s="50">
        <v>6621107801</v>
      </c>
      <c r="X40" s="50">
        <v>417992199</v>
      </c>
      <c r="Y40" s="50">
        <v>417992199</v>
      </c>
      <c r="Z40" s="50">
        <v>417992199</v>
      </c>
      <c r="AA40" s="50">
        <v>417992199</v>
      </c>
    </row>
    <row r="41" spans="1:27" ht="22.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138988614</v>
      </c>
      <c r="W42" s="50">
        <v>3038411386</v>
      </c>
      <c r="X42" s="50">
        <v>138988614</v>
      </c>
      <c r="Y42" s="50">
        <v>138988614</v>
      </c>
      <c r="Z42" s="50">
        <v>138988614</v>
      </c>
      <c r="AA42" s="50">
        <v>138988614</v>
      </c>
    </row>
    <row r="43" spans="1:27" ht="22.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53311808</v>
      </c>
      <c r="W43" s="50">
        <v>1180288192</v>
      </c>
      <c r="X43" s="50">
        <v>53311808</v>
      </c>
      <c r="Y43" s="50">
        <v>53311808</v>
      </c>
      <c r="Z43" s="50">
        <v>0</v>
      </c>
      <c r="AA43" s="50">
        <v>0</v>
      </c>
    </row>
    <row r="44" spans="1:27" ht="22.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9637609</v>
      </c>
      <c r="W44" s="50">
        <v>317462391</v>
      </c>
      <c r="X44" s="50">
        <v>9637609</v>
      </c>
      <c r="Y44" s="50">
        <v>9637609</v>
      </c>
      <c r="Z44" s="50">
        <v>9637609</v>
      </c>
      <c r="AA44" s="50">
        <v>9637609</v>
      </c>
    </row>
    <row r="45" spans="1:27" ht="22.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>
      <c r="A46" s="47" t="s">
        <v>129</v>
      </c>
      <c r="B46" s="48" t="s">
        <v>130</v>
      </c>
      <c r="C46" s="49" t="s">
        <v>212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213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61766674872.610001</v>
      </c>
      <c r="W46" s="50">
        <v>48080417047.389999</v>
      </c>
      <c r="X46" s="50">
        <v>51525765175.610001</v>
      </c>
      <c r="Y46" s="50">
        <v>399945923</v>
      </c>
      <c r="Z46" s="50">
        <v>305370504</v>
      </c>
      <c r="AA46" s="50">
        <v>300261324</v>
      </c>
    </row>
    <row r="47" spans="1:27" ht="22.5">
      <c r="A47" s="47" t="s">
        <v>129</v>
      </c>
      <c r="B47" s="48" t="s">
        <v>130</v>
      </c>
      <c r="C47" s="49" t="s">
        <v>212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213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1262455200</v>
      </c>
      <c r="W47" s="50">
        <v>1237544800</v>
      </c>
      <c r="X47" s="50">
        <v>1172455200</v>
      </c>
      <c r="Y47" s="50">
        <v>0</v>
      </c>
      <c r="Z47" s="50">
        <v>0</v>
      </c>
      <c r="AA47" s="50">
        <v>0</v>
      </c>
    </row>
    <row r="48" spans="1:27" ht="22.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4093264562</v>
      </c>
      <c r="W48" s="50">
        <v>61589435438</v>
      </c>
      <c r="X48" s="50">
        <v>4093264562</v>
      </c>
      <c r="Y48" s="50">
        <v>4093264562</v>
      </c>
      <c r="Z48" s="50">
        <v>4093264562</v>
      </c>
      <c r="AA48" s="50">
        <v>4093264562</v>
      </c>
    </row>
    <row r="49" spans="1:27" ht="22.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11638798885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8679328249</v>
      </c>
      <c r="W50" s="50">
        <v>2482471751</v>
      </c>
      <c r="X50" s="50">
        <v>8553307900</v>
      </c>
      <c r="Y50" s="50">
        <v>594657200</v>
      </c>
      <c r="Z50" s="50">
        <v>594657200</v>
      </c>
      <c r="AA50" s="50">
        <v>594657200</v>
      </c>
    </row>
    <row r="51" spans="1:27" ht="22.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3547000</v>
      </c>
      <c r="W51" s="50">
        <v>7296453000</v>
      </c>
      <c r="X51" s="50">
        <v>0</v>
      </c>
      <c r="Y51" s="50">
        <v>0</v>
      </c>
      <c r="Z51" s="50">
        <v>0</v>
      </c>
      <c r="AA51" s="50">
        <v>0</v>
      </c>
    </row>
    <row r="52" spans="1:27" ht="22.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57628400</v>
      </c>
      <c r="W52" s="50">
        <v>547071600</v>
      </c>
      <c r="X52" s="50">
        <v>57628400</v>
      </c>
      <c r="Y52" s="50">
        <v>57628400</v>
      </c>
      <c r="Z52" s="50">
        <v>57628400</v>
      </c>
      <c r="AA52" s="50">
        <v>57628400</v>
      </c>
    </row>
    <row r="53" spans="1:27" ht="22.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151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0</v>
      </c>
      <c r="W53" s="50">
        <v>54200000</v>
      </c>
      <c r="X53" s="50">
        <v>0</v>
      </c>
      <c r="Y53" s="50">
        <v>0</v>
      </c>
      <c r="Z53" s="50">
        <v>0</v>
      </c>
      <c r="AA53" s="50">
        <v>0</v>
      </c>
    </row>
    <row r="54" spans="1:27" ht="22.5">
      <c r="A54" s="47" t="s">
        <v>129</v>
      </c>
      <c r="B54" s="48" t="s">
        <v>130</v>
      </c>
      <c r="C54" s="49" t="s">
        <v>152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153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154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0</v>
      </c>
      <c r="W54" s="50">
        <v>357000000</v>
      </c>
      <c r="X54" s="50">
        <v>0</v>
      </c>
      <c r="Y54" s="50">
        <v>0</v>
      </c>
      <c r="Z54" s="50">
        <v>0</v>
      </c>
      <c r="AA54" s="50">
        <v>0</v>
      </c>
    </row>
    <row r="55" spans="1:27" ht="22.5">
      <c r="A55" s="47" t="s">
        <v>129</v>
      </c>
      <c r="B55" s="48" t="s">
        <v>130</v>
      </c>
      <c r="C55" s="49" t="s">
        <v>216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217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0</v>
      </c>
      <c r="W55" s="50">
        <v>9161000000</v>
      </c>
      <c r="X55" s="50">
        <v>0</v>
      </c>
      <c r="Y55" s="50">
        <v>0</v>
      </c>
      <c r="Z55" s="50">
        <v>0</v>
      </c>
      <c r="AA55" s="50">
        <v>0</v>
      </c>
    </row>
    <row r="56" spans="1:27" ht="22.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333406709</v>
      </c>
      <c r="W56" s="50">
        <v>2641393291</v>
      </c>
      <c r="X56" s="50">
        <v>48298566</v>
      </c>
      <c r="Y56" s="50">
        <v>47719066</v>
      </c>
      <c r="Z56" s="50">
        <v>46054518</v>
      </c>
      <c r="AA56" s="50">
        <v>46054518</v>
      </c>
    </row>
    <row r="57" spans="1:27" ht="22.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>
      <c r="A58" s="47" t="s">
        <v>129</v>
      </c>
      <c r="B58" s="48" t="s">
        <v>130</v>
      </c>
      <c r="C58" s="49" t="s">
        <v>155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156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9186840165</v>
      </c>
      <c r="W58" s="50">
        <v>5018610835</v>
      </c>
      <c r="X58" s="50">
        <v>8096532286</v>
      </c>
      <c r="Y58" s="50">
        <v>43891221</v>
      </c>
      <c r="Z58" s="50">
        <v>43891221</v>
      </c>
      <c r="AA58" s="50">
        <v>43891221</v>
      </c>
    </row>
    <row r="59" spans="1:27" ht="33.75">
      <c r="A59" s="47" t="s">
        <v>129</v>
      </c>
      <c r="B59" s="48" t="s">
        <v>130</v>
      </c>
      <c r="C59" s="49" t="s">
        <v>157</v>
      </c>
      <c r="D59" s="47" t="s">
        <v>91</v>
      </c>
      <c r="E59" s="47" t="s">
        <v>158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159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>
      <c r="A60" s="47" t="s">
        <v>129</v>
      </c>
      <c r="B60" s="48" t="s">
        <v>130</v>
      </c>
      <c r="C60" s="49" t="s">
        <v>157</v>
      </c>
      <c r="D60" s="47" t="s">
        <v>91</v>
      </c>
      <c r="E60" s="47" t="s">
        <v>158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159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3963950942</v>
      </c>
      <c r="W60" s="50">
        <v>286139709</v>
      </c>
      <c r="X60" s="50">
        <v>3612399362</v>
      </c>
      <c r="Y60" s="50">
        <v>0</v>
      </c>
      <c r="Z60" s="50">
        <v>0</v>
      </c>
      <c r="AA60" s="50">
        <v>0</v>
      </c>
    </row>
    <row r="61" spans="1:27" ht="33.75">
      <c r="A61" s="47" t="s">
        <v>129</v>
      </c>
      <c r="B61" s="48" t="s">
        <v>130</v>
      </c>
      <c r="C61" s="49" t="s">
        <v>160</v>
      </c>
      <c r="D61" s="47" t="s">
        <v>91</v>
      </c>
      <c r="E61" s="47" t="s">
        <v>158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161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5612011303.21</v>
      </c>
      <c r="W61" s="50">
        <v>8789132385.7900009</v>
      </c>
      <c r="X61" s="50">
        <v>5612011303.21</v>
      </c>
      <c r="Y61" s="50">
        <v>0</v>
      </c>
      <c r="Z61" s="50">
        <v>0</v>
      </c>
      <c r="AA61" s="50">
        <v>0</v>
      </c>
    </row>
    <row r="62" spans="1:27" ht="33.75">
      <c r="A62" s="47" t="s">
        <v>129</v>
      </c>
      <c r="B62" s="48" t="s">
        <v>130</v>
      </c>
      <c r="C62" s="49" t="s">
        <v>160</v>
      </c>
      <c r="D62" s="47" t="s">
        <v>91</v>
      </c>
      <c r="E62" s="47" t="s">
        <v>158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161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0</v>
      </c>
      <c r="Y62" s="50">
        <v>0</v>
      </c>
      <c r="Z62" s="50">
        <v>0</v>
      </c>
      <c r="AA62" s="50">
        <v>0</v>
      </c>
    </row>
    <row r="63" spans="1:27" ht="22.5">
      <c r="A63" s="47" t="s">
        <v>129</v>
      </c>
      <c r="B63" s="48" t="s">
        <v>130</v>
      </c>
      <c r="C63" s="49" t="s">
        <v>162</v>
      </c>
      <c r="D63" s="47" t="s">
        <v>91</v>
      </c>
      <c r="E63" s="47" t="s">
        <v>158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163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173124000</v>
      </c>
      <c r="W63" s="50">
        <v>3191273511</v>
      </c>
      <c r="X63" s="50">
        <v>173124000</v>
      </c>
      <c r="Y63" s="50">
        <v>0</v>
      </c>
      <c r="Z63" s="50">
        <v>0</v>
      </c>
      <c r="AA63" s="50">
        <v>0</v>
      </c>
    </row>
    <row r="64" spans="1:27" ht="33.75">
      <c r="A64" s="47" t="s">
        <v>129</v>
      </c>
      <c r="B64" s="48" t="s">
        <v>130</v>
      </c>
      <c r="C64" s="49" t="s">
        <v>223</v>
      </c>
      <c r="D64" s="47" t="s">
        <v>91</v>
      </c>
      <c r="E64" s="47" t="s">
        <v>158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224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151708700</v>
      </c>
      <c r="W64" s="50">
        <v>33003520417</v>
      </c>
      <c r="X64" s="50">
        <v>151708700</v>
      </c>
      <c r="Y64" s="50">
        <v>0</v>
      </c>
      <c r="Z64" s="50">
        <v>0</v>
      </c>
      <c r="AA64" s="50">
        <v>0</v>
      </c>
    </row>
    <row r="65" spans="1:27" ht="33.75">
      <c r="A65" s="47" t="s">
        <v>129</v>
      </c>
      <c r="B65" s="48" t="s">
        <v>130</v>
      </c>
      <c r="C65" s="49" t="s">
        <v>223</v>
      </c>
      <c r="D65" s="47" t="s">
        <v>91</v>
      </c>
      <c r="E65" s="47" t="s">
        <v>158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224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634501497</v>
      </c>
      <c r="W65" s="50">
        <v>2662231585</v>
      </c>
      <c r="X65" s="50">
        <v>236768132</v>
      </c>
      <c r="Y65" s="50">
        <v>10524932</v>
      </c>
      <c r="Z65" s="50">
        <v>10524932</v>
      </c>
      <c r="AA65" s="50">
        <v>10524932</v>
      </c>
    </row>
    <row r="66" spans="1:27" ht="33.75">
      <c r="A66" s="47" t="s">
        <v>129</v>
      </c>
      <c r="B66" s="48" t="s">
        <v>130</v>
      </c>
      <c r="C66" s="49" t="s">
        <v>164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165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857549200</v>
      </c>
      <c r="W66" s="50">
        <v>155637911</v>
      </c>
      <c r="X66" s="50">
        <v>787549200</v>
      </c>
      <c r="Y66" s="50">
        <v>0</v>
      </c>
      <c r="Z66" s="50">
        <v>0</v>
      </c>
      <c r="AA66" s="50">
        <v>0</v>
      </c>
    </row>
    <row r="67" spans="1:27" ht="4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166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0</v>
      </c>
      <c r="Z67" s="50">
        <v>0</v>
      </c>
      <c r="AA67" s="50">
        <v>0</v>
      </c>
    </row>
    <row r="68" spans="1:27" ht="22.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225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1467134100</v>
      </c>
      <c r="W68" s="50">
        <v>25628683971</v>
      </c>
      <c r="X68" s="50">
        <v>1377882900</v>
      </c>
      <c r="Y68" s="50">
        <v>0</v>
      </c>
      <c r="Z68" s="50">
        <v>0</v>
      </c>
      <c r="AA68" s="50">
        <v>0</v>
      </c>
    </row>
    <row r="69" spans="1:27" ht="22.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225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17129810371.629999</v>
      </c>
      <c r="W69" s="50">
        <v>31915546914.369999</v>
      </c>
      <c r="X69" s="50">
        <v>13496541642.629999</v>
      </c>
      <c r="Y69" s="50">
        <v>0</v>
      </c>
      <c r="Z69" s="50">
        <v>0</v>
      </c>
      <c r="AA69" s="50">
        <v>0</v>
      </c>
    </row>
    <row r="70" spans="1:27" ht="22.5">
      <c r="A70" s="47" t="s">
        <v>129</v>
      </c>
      <c r="B70" s="48" t="s">
        <v>130</v>
      </c>
      <c r="C70" s="49" t="s">
        <v>221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226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9525453850</v>
      </c>
      <c r="W70" s="50">
        <v>23154546150</v>
      </c>
      <c r="X70" s="50">
        <v>7485130050</v>
      </c>
      <c r="Y70" s="50">
        <v>0</v>
      </c>
      <c r="Z70" s="50">
        <v>0</v>
      </c>
      <c r="AA70" s="50">
        <v>0</v>
      </c>
    </row>
    <row r="71" spans="1:27" ht="33.75">
      <c r="A71" s="47" t="s">
        <v>167</v>
      </c>
      <c r="B71" s="48" t="s">
        <v>168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34694939922</v>
      </c>
      <c r="W71" s="50">
        <v>521806260078</v>
      </c>
      <c r="X71" s="50">
        <v>34672319377</v>
      </c>
      <c r="Y71" s="50">
        <v>34672319377</v>
      </c>
      <c r="Z71" s="50">
        <v>34672319377</v>
      </c>
      <c r="AA71" s="50">
        <v>34672319377</v>
      </c>
    </row>
    <row r="72" spans="1:27" ht="33.75">
      <c r="A72" s="47" t="s">
        <v>167</v>
      </c>
      <c r="B72" s="48" t="s">
        <v>168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19128782493</v>
      </c>
      <c r="W72" s="50">
        <v>235869117507</v>
      </c>
      <c r="X72" s="50">
        <v>18417375093</v>
      </c>
      <c r="Y72" s="50">
        <v>18417375093</v>
      </c>
      <c r="Z72" s="50">
        <v>18417375093</v>
      </c>
      <c r="AA72" s="50">
        <v>18417375093</v>
      </c>
    </row>
    <row r="73" spans="1:27" ht="33.75">
      <c r="A73" s="47" t="s">
        <v>167</v>
      </c>
      <c r="B73" s="48" t="s">
        <v>168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11758358920</v>
      </c>
      <c r="W73" s="50">
        <v>159275223080</v>
      </c>
      <c r="X73" s="50">
        <v>11488154767</v>
      </c>
      <c r="Y73" s="50">
        <v>11435237644</v>
      </c>
      <c r="Z73" s="50">
        <v>11435237644</v>
      </c>
      <c r="AA73" s="50">
        <v>11435237644</v>
      </c>
    </row>
    <row r="74" spans="1:27" ht="33.75">
      <c r="A74" s="47" t="s">
        <v>167</v>
      </c>
      <c r="B74" s="48" t="s">
        <v>168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112502750000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</row>
    <row r="75" spans="1:27" ht="33.75">
      <c r="A75" s="47" t="s">
        <v>167</v>
      </c>
      <c r="B75" s="48" t="s">
        <v>168</v>
      </c>
      <c r="C75" s="49" t="s">
        <v>212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213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69827010855.850006</v>
      </c>
      <c r="W75" s="50">
        <v>139877049144.14999</v>
      </c>
      <c r="X75" s="50">
        <v>17730994374.52</v>
      </c>
      <c r="Y75" s="50">
        <v>6231296967.3900003</v>
      </c>
      <c r="Z75" s="50">
        <v>6225872392.3900003</v>
      </c>
      <c r="AA75" s="50">
        <v>6225872392.3900003</v>
      </c>
    </row>
    <row r="76" spans="1:27" ht="33.75">
      <c r="A76" s="47" t="s">
        <v>167</v>
      </c>
      <c r="B76" s="48" t="s">
        <v>168</v>
      </c>
      <c r="C76" s="49" t="s">
        <v>212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213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0</v>
      </c>
      <c r="W76" s="50">
        <v>52500000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>
      <c r="A77" s="47" t="s">
        <v>167</v>
      </c>
      <c r="B77" s="48" t="s">
        <v>168</v>
      </c>
      <c r="C77" s="49" t="s">
        <v>212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213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76807562</v>
      </c>
      <c r="W77" s="50">
        <v>7841592438</v>
      </c>
      <c r="X77" s="50">
        <v>13757256</v>
      </c>
      <c r="Y77" s="50">
        <v>0</v>
      </c>
      <c r="Z77" s="50">
        <v>0</v>
      </c>
      <c r="AA77" s="50">
        <v>0</v>
      </c>
    </row>
    <row r="78" spans="1:27" ht="33.75">
      <c r="A78" s="47" t="s">
        <v>167</v>
      </c>
      <c r="B78" s="48" t="s">
        <v>168</v>
      </c>
      <c r="C78" s="49" t="s">
        <v>169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170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171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4113060335</v>
      </c>
      <c r="W78" s="50">
        <v>25886939665</v>
      </c>
      <c r="X78" s="50">
        <v>470000000</v>
      </c>
      <c r="Y78" s="50">
        <v>0</v>
      </c>
      <c r="Z78" s="50">
        <v>0</v>
      </c>
      <c r="AA78" s="50">
        <v>0</v>
      </c>
    </row>
    <row r="79" spans="1:27" ht="33.75">
      <c r="A79" s="47" t="s">
        <v>167</v>
      </c>
      <c r="B79" s="48" t="s">
        <v>168</v>
      </c>
      <c r="C79" s="49" t="s">
        <v>169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170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171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>
      <c r="A80" s="47" t="s">
        <v>167</v>
      </c>
      <c r="B80" s="48" t="s">
        <v>168</v>
      </c>
      <c r="C80" s="49" t="s">
        <v>172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173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174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0</v>
      </c>
      <c r="W80" s="50">
        <v>1631000000</v>
      </c>
      <c r="X80" s="50">
        <v>0</v>
      </c>
      <c r="Y80" s="50">
        <v>0</v>
      </c>
      <c r="Z80" s="50">
        <v>0</v>
      </c>
      <c r="AA80" s="50">
        <v>0</v>
      </c>
    </row>
    <row r="81" spans="1:27" ht="33.75">
      <c r="A81" s="47" t="s">
        <v>167</v>
      </c>
      <c r="B81" s="48" t="s">
        <v>168</v>
      </c>
      <c r="C81" s="49" t="s">
        <v>175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176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177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0</v>
      </c>
      <c r="W81" s="50">
        <v>174600000</v>
      </c>
      <c r="X81" s="50">
        <v>0</v>
      </c>
      <c r="Y81" s="50">
        <v>0</v>
      </c>
      <c r="Z81" s="50">
        <v>0</v>
      </c>
      <c r="AA81" s="50">
        <v>0</v>
      </c>
    </row>
    <row r="82" spans="1:27" ht="33.75">
      <c r="A82" s="47" t="s">
        <v>167</v>
      </c>
      <c r="B82" s="48" t="s">
        <v>168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24114100000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>
      <c r="A83" s="47" t="s">
        <v>167</v>
      </c>
      <c r="B83" s="48" t="s">
        <v>168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508497478</v>
      </c>
      <c r="W83" s="50">
        <v>4342902522</v>
      </c>
      <c r="X83" s="50">
        <v>508497478</v>
      </c>
      <c r="Y83" s="50">
        <v>508497478</v>
      </c>
      <c r="Z83" s="50">
        <v>508497478</v>
      </c>
      <c r="AA83" s="50">
        <v>508497478</v>
      </c>
    </row>
    <row r="84" spans="1:27" ht="33.75">
      <c r="A84" s="47" t="s">
        <v>167</v>
      </c>
      <c r="B84" s="48" t="s">
        <v>168</v>
      </c>
      <c r="C84" s="49" t="s">
        <v>178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179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180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0</v>
      </c>
      <c r="W84" s="50">
        <v>200400000</v>
      </c>
      <c r="X84" s="50">
        <v>0</v>
      </c>
      <c r="Y84" s="50">
        <v>0</v>
      </c>
      <c r="Z84" s="50">
        <v>0</v>
      </c>
      <c r="AA84" s="50">
        <v>0</v>
      </c>
    </row>
    <row r="85" spans="1:27" ht="33.75">
      <c r="A85" s="47" t="s">
        <v>167</v>
      </c>
      <c r="B85" s="48" t="s">
        <v>168</v>
      </c>
      <c r="C85" s="49" t="s">
        <v>216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217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0</v>
      </c>
      <c r="W85" s="50">
        <v>39116800000</v>
      </c>
      <c r="X85" s="50">
        <v>0</v>
      </c>
      <c r="Y85" s="50">
        <v>0</v>
      </c>
      <c r="Z85" s="50">
        <v>0</v>
      </c>
      <c r="AA85" s="50">
        <v>0</v>
      </c>
    </row>
    <row r="86" spans="1:27" ht="33.75">
      <c r="A86" s="47" t="s">
        <v>167</v>
      </c>
      <c r="B86" s="48" t="s">
        <v>168</v>
      </c>
      <c r="C86" s="49" t="s">
        <v>227</v>
      </c>
      <c r="D86" s="47" t="s">
        <v>51</v>
      </c>
      <c r="E86" s="47" t="s">
        <v>181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228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21845821067.740002</v>
      </c>
      <c r="W86" s="50">
        <v>74831178932.259995</v>
      </c>
      <c r="X86" s="50">
        <v>4742296540.79</v>
      </c>
      <c r="Y86" s="50">
        <v>0</v>
      </c>
      <c r="Z86" s="50">
        <v>0</v>
      </c>
      <c r="AA86" s="50">
        <v>0</v>
      </c>
    </row>
    <row r="87" spans="1:27" ht="33.75">
      <c r="A87" s="47" t="s">
        <v>167</v>
      </c>
      <c r="B87" s="48" t="s">
        <v>168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0</v>
      </c>
      <c r="W87" s="50">
        <v>10150700000</v>
      </c>
      <c r="X87" s="50">
        <v>0</v>
      </c>
      <c r="Y87" s="50">
        <v>0</v>
      </c>
      <c r="Z87" s="50">
        <v>0</v>
      </c>
      <c r="AA87" s="50">
        <v>0</v>
      </c>
    </row>
    <row r="88" spans="1:27" ht="33.75">
      <c r="A88" s="47" t="s">
        <v>167</v>
      </c>
      <c r="B88" s="48" t="s">
        <v>168</v>
      </c>
      <c r="C88" s="49" t="s">
        <v>182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183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20000000</v>
      </c>
      <c r="W88" s="50">
        <v>648108000</v>
      </c>
      <c r="X88" s="50">
        <v>0</v>
      </c>
      <c r="Y88" s="50">
        <v>0</v>
      </c>
      <c r="Z88" s="50">
        <v>0</v>
      </c>
      <c r="AA88" s="50">
        <v>0</v>
      </c>
    </row>
    <row r="89" spans="1:27" ht="33.75">
      <c r="A89" s="47" t="s">
        <v>167</v>
      </c>
      <c r="B89" s="48" t="s">
        <v>168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>
      <c r="A90" s="47" t="s">
        <v>167</v>
      </c>
      <c r="B90" s="48" t="s">
        <v>168</v>
      </c>
      <c r="C90" s="49" t="s">
        <v>184</v>
      </c>
      <c r="D90" s="47" t="s">
        <v>51</v>
      </c>
      <c r="E90" s="47" t="s">
        <v>86</v>
      </c>
      <c r="F90" s="47" t="s">
        <v>181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185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0</v>
      </c>
      <c r="W90" s="50">
        <v>50000000</v>
      </c>
      <c r="X90" s="50">
        <v>0</v>
      </c>
      <c r="Y90" s="50">
        <v>0</v>
      </c>
      <c r="Z90" s="50">
        <v>0</v>
      </c>
      <c r="AA90" s="50">
        <v>0</v>
      </c>
    </row>
    <row r="91" spans="1:27" ht="33.75">
      <c r="A91" s="47" t="s">
        <v>167</v>
      </c>
      <c r="B91" s="48" t="s">
        <v>168</v>
      </c>
      <c r="C91" s="49" t="s">
        <v>218</v>
      </c>
      <c r="D91" s="47" t="s">
        <v>219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220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>
      <c r="A92" s="47" t="s">
        <v>167</v>
      </c>
      <c r="B92" s="48" t="s">
        <v>168</v>
      </c>
      <c r="C92" s="49" t="s">
        <v>229</v>
      </c>
      <c r="D92" s="47" t="s">
        <v>91</v>
      </c>
      <c r="E92" s="47" t="s">
        <v>187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230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0</v>
      </c>
      <c r="W92" s="50">
        <v>410000000</v>
      </c>
      <c r="X92" s="50">
        <v>0</v>
      </c>
      <c r="Y92" s="50">
        <v>0</v>
      </c>
      <c r="Z92" s="50">
        <v>0</v>
      </c>
      <c r="AA92" s="50">
        <v>0</v>
      </c>
    </row>
    <row r="93" spans="1:27" ht="33.75">
      <c r="A93" s="47" t="s">
        <v>167</v>
      </c>
      <c r="B93" s="48" t="s">
        <v>168</v>
      </c>
      <c r="C93" s="49" t="s">
        <v>231</v>
      </c>
      <c r="D93" s="47" t="s">
        <v>91</v>
      </c>
      <c r="E93" s="47" t="s">
        <v>187</v>
      </c>
      <c r="F93" s="47" t="s">
        <v>93</v>
      </c>
      <c r="G93" s="47" t="s">
        <v>232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233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0</v>
      </c>
      <c r="W93" s="50">
        <v>340000000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>
      <c r="A94" s="47" t="s">
        <v>167</v>
      </c>
      <c r="B94" s="48" t="s">
        <v>168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190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0</v>
      </c>
      <c r="W94" s="50">
        <v>400000000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>
      <c r="A95" s="47" t="s">
        <v>167</v>
      </c>
      <c r="B95" s="48" t="s">
        <v>168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234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0</v>
      </c>
      <c r="W95" s="50">
        <v>1000000000</v>
      </c>
      <c r="X95" s="50">
        <v>0</v>
      </c>
      <c r="Y95" s="50">
        <v>0</v>
      </c>
      <c r="Z95" s="50">
        <v>0</v>
      </c>
      <c r="AA95" s="50">
        <v>0</v>
      </c>
    </row>
    <row r="96" spans="1:27" ht="45">
      <c r="A96" s="47" t="s">
        <v>191</v>
      </c>
      <c r="B96" s="48" t="s">
        <v>210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1356419784</v>
      </c>
      <c r="Y96" s="50">
        <v>1356419784</v>
      </c>
      <c r="Z96" s="50">
        <v>1356419784</v>
      </c>
      <c r="AA96" s="50">
        <v>1356419784</v>
      </c>
    </row>
    <row r="97" spans="1:27" ht="45">
      <c r="A97" s="47" t="s">
        <v>191</v>
      </c>
      <c r="B97" s="48" t="s">
        <v>210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549062908</v>
      </c>
      <c r="Y97" s="50">
        <v>549062908</v>
      </c>
      <c r="Z97" s="50">
        <v>549062908</v>
      </c>
      <c r="AA97" s="50">
        <v>549062908</v>
      </c>
    </row>
    <row r="98" spans="1:27" ht="45">
      <c r="A98" s="47" t="s">
        <v>191</v>
      </c>
      <c r="B98" s="48" t="s">
        <v>210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91227550</v>
      </c>
      <c r="Y98" s="50">
        <v>91227550</v>
      </c>
      <c r="Z98" s="50">
        <v>91227550</v>
      </c>
      <c r="AA98" s="50">
        <v>91227550</v>
      </c>
    </row>
    <row r="99" spans="1:27" ht="45">
      <c r="A99" s="47" t="s">
        <v>191</v>
      </c>
      <c r="B99" s="48" t="s">
        <v>210</v>
      </c>
      <c r="C99" s="49" t="s">
        <v>212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213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8406648833.6700001</v>
      </c>
      <c r="W99" s="50">
        <v>3307443166.3299999</v>
      </c>
      <c r="X99" s="50">
        <v>7856473063.8400002</v>
      </c>
      <c r="Y99" s="50">
        <v>240398962.16999999</v>
      </c>
      <c r="Z99" s="50">
        <v>240398962.16999999</v>
      </c>
      <c r="AA99" s="50">
        <v>240398962.16999999</v>
      </c>
    </row>
    <row r="100" spans="1:27" ht="45">
      <c r="A100" s="47" t="s">
        <v>191</v>
      </c>
      <c r="B100" s="48" t="s">
        <v>210</v>
      </c>
      <c r="C100" s="49" t="s">
        <v>192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193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194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35539436780</v>
      </c>
      <c r="W100" s="50">
        <v>8867963220</v>
      </c>
      <c r="X100" s="50">
        <v>34838375782</v>
      </c>
      <c r="Y100" s="50">
        <v>0</v>
      </c>
      <c r="Z100" s="50">
        <v>0</v>
      </c>
      <c r="AA100" s="50">
        <v>0</v>
      </c>
    </row>
    <row r="101" spans="1:27" ht="45">
      <c r="A101" s="47" t="s">
        <v>191</v>
      </c>
      <c r="B101" s="48" t="s">
        <v>210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>
      <c r="A102" s="47" t="s">
        <v>191</v>
      </c>
      <c r="B102" s="48" t="s">
        <v>210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22499101</v>
      </c>
      <c r="Y102" s="50">
        <v>22499101</v>
      </c>
      <c r="Z102" s="50">
        <v>22499101</v>
      </c>
      <c r="AA102" s="50">
        <v>22499101</v>
      </c>
    </row>
    <row r="103" spans="1:27" ht="45">
      <c r="A103" s="47" t="s">
        <v>191</v>
      </c>
      <c r="B103" s="48" t="s">
        <v>210</v>
      </c>
      <c r="C103" s="49" t="s">
        <v>88</v>
      </c>
      <c r="D103" s="47" t="s">
        <v>51</v>
      </c>
      <c r="E103" s="47" t="s">
        <v>86</v>
      </c>
      <c r="F103" s="47" t="s">
        <v>79</v>
      </c>
      <c r="G103" s="47" t="s">
        <v>52</v>
      </c>
      <c r="H103" s="47"/>
      <c r="I103" s="47"/>
      <c r="J103" s="47"/>
      <c r="K103" s="47"/>
      <c r="L103" s="47"/>
      <c r="M103" s="47" t="s">
        <v>53</v>
      </c>
      <c r="N103" s="47" t="s">
        <v>69</v>
      </c>
      <c r="O103" s="47" t="s">
        <v>77</v>
      </c>
      <c r="P103" s="48" t="s">
        <v>89</v>
      </c>
      <c r="Q103" s="50">
        <v>252000000</v>
      </c>
      <c r="R103" s="50">
        <v>0</v>
      </c>
      <c r="S103" s="50">
        <v>0</v>
      </c>
      <c r="T103" s="50">
        <v>252000000</v>
      </c>
      <c r="U103" s="50">
        <v>0</v>
      </c>
      <c r="V103" s="50">
        <v>0</v>
      </c>
      <c r="W103" s="50">
        <v>252000000</v>
      </c>
      <c r="X103" s="50">
        <v>0</v>
      </c>
      <c r="Y103" s="50">
        <v>0</v>
      </c>
      <c r="Z103" s="50">
        <v>0</v>
      </c>
      <c r="AA103" s="50">
        <v>0</v>
      </c>
    </row>
    <row r="104" spans="1:27" ht="45">
      <c r="A104" s="47" t="s">
        <v>191</v>
      </c>
      <c r="B104" s="48" t="s">
        <v>210</v>
      </c>
      <c r="C104" s="49" t="s">
        <v>218</v>
      </c>
      <c r="D104" s="47" t="s">
        <v>219</v>
      </c>
      <c r="E104" s="47" t="s">
        <v>54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55</v>
      </c>
      <c r="P104" s="48" t="s">
        <v>220</v>
      </c>
      <c r="Q104" s="50">
        <v>53618616</v>
      </c>
      <c r="R104" s="50">
        <v>0</v>
      </c>
      <c r="S104" s="50">
        <v>0</v>
      </c>
      <c r="T104" s="50">
        <v>53618616</v>
      </c>
      <c r="U104" s="50">
        <v>0</v>
      </c>
      <c r="V104" s="50">
        <v>0</v>
      </c>
      <c r="W104" s="50">
        <v>53618616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>
      <c r="A105" s="47" t="s">
        <v>191</v>
      </c>
      <c r="B105" s="48" t="s">
        <v>210</v>
      </c>
      <c r="C105" s="49" t="s">
        <v>195</v>
      </c>
      <c r="D105" s="47" t="s">
        <v>91</v>
      </c>
      <c r="E105" s="47" t="s">
        <v>196</v>
      </c>
      <c r="F105" s="47" t="s">
        <v>93</v>
      </c>
      <c r="G105" s="47" t="s">
        <v>197</v>
      </c>
      <c r="H105" s="47"/>
      <c r="I105" s="47"/>
      <c r="J105" s="47"/>
      <c r="K105" s="47"/>
      <c r="L105" s="47"/>
      <c r="M105" s="47" t="s">
        <v>53</v>
      </c>
      <c r="N105" s="47" t="s">
        <v>98</v>
      </c>
      <c r="O105" s="47" t="s">
        <v>55</v>
      </c>
      <c r="P105" s="48" t="s">
        <v>198</v>
      </c>
      <c r="Q105" s="50">
        <v>13983495196</v>
      </c>
      <c r="R105" s="50">
        <v>0</v>
      </c>
      <c r="S105" s="50">
        <v>0</v>
      </c>
      <c r="T105" s="50">
        <v>13983495196</v>
      </c>
      <c r="U105" s="50">
        <v>0</v>
      </c>
      <c r="V105" s="50">
        <v>8111779745</v>
      </c>
      <c r="W105" s="50">
        <v>5871715451</v>
      </c>
      <c r="X105" s="50">
        <v>7334349709</v>
      </c>
      <c r="Y105" s="50">
        <v>0</v>
      </c>
      <c r="Z105" s="50">
        <v>0</v>
      </c>
      <c r="AA105" s="50">
        <v>0</v>
      </c>
    </row>
    <row r="106" spans="1:27" ht="33.75">
      <c r="A106" s="47" t="s">
        <v>199</v>
      </c>
      <c r="B106" s="48" t="s">
        <v>200</v>
      </c>
      <c r="C106" s="49" t="s">
        <v>50</v>
      </c>
      <c r="D106" s="47" t="s">
        <v>51</v>
      </c>
      <c r="E106" s="47" t="s">
        <v>52</v>
      </c>
      <c r="F106" s="47" t="s">
        <v>52</v>
      </c>
      <c r="G106" s="47" t="s">
        <v>52</v>
      </c>
      <c r="H106" s="47"/>
      <c r="I106" s="47"/>
      <c r="J106" s="47"/>
      <c r="K106" s="47"/>
      <c r="L106" s="47"/>
      <c r="M106" s="47" t="s">
        <v>53</v>
      </c>
      <c r="N106" s="47" t="s">
        <v>54</v>
      </c>
      <c r="O106" s="47" t="s">
        <v>55</v>
      </c>
      <c r="P106" s="48" t="s">
        <v>56</v>
      </c>
      <c r="Q106" s="50">
        <v>14276200000</v>
      </c>
      <c r="R106" s="50">
        <v>0</v>
      </c>
      <c r="S106" s="50">
        <v>0</v>
      </c>
      <c r="T106" s="50">
        <v>14276200000</v>
      </c>
      <c r="U106" s="50">
        <v>0</v>
      </c>
      <c r="V106" s="50">
        <v>14276200000</v>
      </c>
      <c r="W106" s="50">
        <v>0</v>
      </c>
      <c r="X106" s="50">
        <v>937178605</v>
      </c>
      <c r="Y106" s="50">
        <v>937178605</v>
      </c>
      <c r="Z106" s="50">
        <v>937178605</v>
      </c>
      <c r="AA106" s="50">
        <v>937178605</v>
      </c>
    </row>
    <row r="107" spans="1:27" ht="33.75">
      <c r="A107" s="47" t="s">
        <v>199</v>
      </c>
      <c r="B107" s="48" t="s">
        <v>200</v>
      </c>
      <c r="C107" s="49" t="s">
        <v>57</v>
      </c>
      <c r="D107" s="47" t="s">
        <v>51</v>
      </c>
      <c r="E107" s="47" t="s">
        <v>52</v>
      </c>
      <c r="F107" s="47" t="s">
        <v>52</v>
      </c>
      <c r="G107" s="47" t="s">
        <v>58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59</v>
      </c>
      <c r="Q107" s="50">
        <v>6318400000</v>
      </c>
      <c r="R107" s="50">
        <v>0</v>
      </c>
      <c r="S107" s="50">
        <v>0</v>
      </c>
      <c r="T107" s="50">
        <v>6318400000</v>
      </c>
      <c r="U107" s="50">
        <v>0</v>
      </c>
      <c r="V107" s="50">
        <v>6318400000</v>
      </c>
      <c r="W107" s="50">
        <v>0</v>
      </c>
      <c r="X107" s="50">
        <v>423503287</v>
      </c>
      <c r="Y107" s="50">
        <v>423503287</v>
      </c>
      <c r="Z107" s="50">
        <v>423503287</v>
      </c>
      <c r="AA107" s="50">
        <v>423503287</v>
      </c>
    </row>
    <row r="108" spans="1:27" ht="33.75">
      <c r="A108" s="47" t="s">
        <v>199</v>
      </c>
      <c r="B108" s="48" t="s">
        <v>200</v>
      </c>
      <c r="C108" s="49" t="s">
        <v>60</v>
      </c>
      <c r="D108" s="47" t="s">
        <v>51</v>
      </c>
      <c r="E108" s="47" t="s">
        <v>52</v>
      </c>
      <c r="F108" s="47" t="s">
        <v>52</v>
      </c>
      <c r="G108" s="47" t="s">
        <v>61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62</v>
      </c>
      <c r="Q108" s="50">
        <v>1904000000</v>
      </c>
      <c r="R108" s="50">
        <v>0</v>
      </c>
      <c r="S108" s="50">
        <v>0</v>
      </c>
      <c r="T108" s="50">
        <v>1904000000</v>
      </c>
      <c r="U108" s="50">
        <v>0</v>
      </c>
      <c r="V108" s="50">
        <v>1904000000</v>
      </c>
      <c r="W108" s="50">
        <v>0</v>
      </c>
      <c r="X108" s="50">
        <v>127245445</v>
      </c>
      <c r="Y108" s="50">
        <v>127245445</v>
      </c>
      <c r="Z108" s="50">
        <v>127245445</v>
      </c>
      <c r="AA108" s="50">
        <v>127245445</v>
      </c>
    </row>
    <row r="109" spans="1:27" ht="33.75">
      <c r="A109" s="47" t="s">
        <v>199</v>
      </c>
      <c r="B109" s="48" t="s">
        <v>200</v>
      </c>
      <c r="C109" s="49" t="s">
        <v>212</v>
      </c>
      <c r="D109" s="47" t="s">
        <v>51</v>
      </c>
      <c r="E109" s="47" t="s">
        <v>58</v>
      </c>
      <c r="F109" s="47"/>
      <c r="G109" s="47"/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213</v>
      </c>
      <c r="Q109" s="50">
        <v>70059900000</v>
      </c>
      <c r="R109" s="50">
        <v>0</v>
      </c>
      <c r="S109" s="50">
        <v>0</v>
      </c>
      <c r="T109" s="50">
        <v>70059900000</v>
      </c>
      <c r="U109" s="50">
        <v>0</v>
      </c>
      <c r="V109" s="50">
        <v>25962854252.849998</v>
      </c>
      <c r="W109" s="50">
        <v>44097045747.150002</v>
      </c>
      <c r="X109" s="50">
        <v>15440417800.780001</v>
      </c>
      <c r="Y109" s="50">
        <v>0</v>
      </c>
      <c r="Z109" s="50">
        <v>0</v>
      </c>
      <c r="AA109" s="50">
        <v>0</v>
      </c>
    </row>
    <row r="110" spans="1:27" ht="33.75">
      <c r="A110" s="47" t="s">
        <v>199</v>
      </c>
      <c r="B110" s="48" t="s">
        <v>200</v>
      </c>
      <c r="C110" s="49" t="s">
        <v>74</v>
      </c>
      <c r="D110" s="47" t="s">
        <v>51</v>
      </c>
      <c r="E110" s="47" t="s">
        <v>61</v>
      </c>
      <c r="F110" s="47" t="s">
        <v>61</v>
      </c>
      <c r="G110" s="47" t="s">
        <v>52</v>
      </c>
      <c r="H110" s="47" t="s">
        <v>75</v>
      </c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76</v>
      </c>
      <c r="Q110" s="50">
        <v>113660000000</v>
      </c>
      <c r="R110" s="50">
        <v>0</v>
      </c>
      <c r="S110" s="50">
        <v>0</v>
      </c>
      <c r="T110" s="50">
        <v>113660000000</v>
      </c>
      <c r="U110" s="50">
        <v>113660000000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</row>
    <row r="111" spans="1:27" ht="33.75">
      <c r="A111" s="47" t="s">
        <v>199</v>
      </c>
      <c r="B111" s="48" t="s">
        <v>200</v>
      </c>
      <c r="C111" s="49" t="s">
        <v>201</v>
      </c>
      <c r="D111" s="47" t="s">
        <v>51</v>
      </c>
      <c r="E111" s="47" t="s">
        <v>61</v>
      </c>
      <c r="F111" s="47" t="s">
        <v>79</v>
      </c>
      <c r="G111" s="47" t="s">
        <v>52</v>
      </c>
      <c r="H111" s="47" t="s">
        <v>202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203</v>
      </c>
      <c r="Q111" s="50">
        <v>253875400000</v>
      </c>
      <c r="R111" s="50">
        <v>0</v>
      </c>
      <c r="S111" s="50">
        <v>0</v>
      </c>
      <c r="T111" s="50">
        <v>253875400000</v>
      </c>
      <c r="U111" s="50">
        <v>0</v>
      </c>
      <c r="V111" s="50">
        <v>146812971229.51001</v>
      </c>
      <c r="W111" s="50">
        <v>107062428770.49001</v>
      </c>
      <c r="X111" s="50">
        <v>146812971229.51001</v>
      </c>
      <c r="Y111" s="50">
        <v>0</v>
      </c>
      <c r="Z111" s="50">
        <v>0</v>
      </c>
      <c r="AA111" s="50">
        <v>0</v>
      </c>
    </row>
    <row r="112" spans="1:27" ht="33.75">
      <c r="A112" s="47" t="s">
        <v>199</v>
      </c>
      <c r="B112" s="48" t="s">
        <v>200</v>
      </c>
      <c r="C112" s="49" t="s">
        <v>204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150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205</v>
      </c>
      <c r="Q112" s="50">
        <v>603382000000</v>
      </c>
      <c r="R112" s="50">
        <v>0</v>
      </c>
      <c r="S112" s="50">
        <v>0</v>
      </c>
      <c r="T112" s="50">
        <v>603382000000</v>
      </c>
      <c r="U112" s="50">
        <v>0</v>
      </c>
      <c r="V112" s="50">
        <v>326489598095</v>
      </c>
      <c r="W112" s="50">
        <v>276892401905</v>
      </c>
      <c r="X112" s="50">
        <v>326489598095</v>
      </c>
      <c r="Y112" s="50">
        <v>0</v>
      </c>
      <c r="Z112" s="50">
        <v>0</v>
      </c>
      <c r="AA112" s="50">
        <v>0</v>
      </c>
    </row>
    <row r="113" spans="1:27" ht="33.75">
      <c r="A113" s="47" t="s">
        <v>199</v>
      </c>
      <c r="B113" s="48" t="s">
        <v>200</v>
      </c>
      <c r="C113" s="49" t="s">
        <v>82</v>
      </c>
      <c r="D113" s="47" t="s">
        <v>51</v>
      </c>
      <c r="E113" s="47" t="s">
        <v>61</v>
      </c>
      <c r="F113" s="47" t="s">
        <v>79</v>
      </c>
      <c r="G113" s="47" t="s">
        <v>58</v>
      </c>
      <c r="H113" s="47" t="s">
        <v>80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83</v>
      </c>
      <c r="Q113" s="50">
        <v>129000000</v>
      </c>
      <c r="R113" s="50">
        <v>0</v>
      </c>
      <c r="S113" s="50">
        <v>0</v>
      </c>
      <c r="T113" s="50">
        <v>129000000</v>
      </c>
      <c r="U113" s="50">
        <v>0</v>
      </c>
      <c r="V113" s="50">
        <v>129000000</v>
      </c>
      <c r="W113" s="50">
        <v>0</v>
      </c>
      <c r="X113" s="50">
        <v>9080480</v>
      </c>
      <c r="Y113" s="50">
        <v>7502157</v>
      </c>
      <c r="Z113" s="50">
        <v>7502157</v>
      </c>
      <c r="AA113" s="50">
        <v>7502157</v>
      </c>
    </row>
    <row r="114" spans="1:27" ht="33.75">
      <c r="A114" s="47" t="s">
        <v>199</v>
      </c>
      <c r="B114" s="48" t="s">
        <v>200</v>
      </c>
      <c r="C114" s="49" t="s">
        <v>216</v>
      </c>
      <c r="D114" s="47" t="s">
        <v>51</v>
      </c>
      <c r="E114" s="47" t="s">
        <v>61</v>
      </c>
      <c r="F114" s="47" t="s">
        <v>54</v>
      </c>
      <c r="G114" s="47"/>
      <c r="H114" s="47"/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217</v>
      </c>
      <c r="Q114" s="50">
        <v>615400000</v>
      </c>
      <c r="R114" s="50">
        <v>0</v>
      </c>
      <c r="S114" s="50">
        <v>0</v>
      </c>
      <c r="T114" s="50">
        <v>615400000</v>
      </c>
      <c r="U114" s="50">
        <v>0</v>
      </c>
      <c r="V114" s="50">
        <v>0</v>
      </c>
      <c r="W114" s="50">
        <v>615400000</v>
      </c>
      <c r="X114" s="50">
        <v>0</v>
      </c>
      <c r="Y114" s="50">
        <v>0</v>
      </c>
      <c r="Z114" s="50">
        <v>0</v>
      </c>
      <c r="AA114" s="50">
        <v>0</v>
      </c>
    </row>
    <row r="115" spans="1:27" ht="33.75">
      <c r="A115" s="47" t="s">
        <v>199</v>
      </c>
      <c r="B115" s="48" t="s">
        <v>200</v>
      </c>
      <c r="C115" s="49" t="s">
        <v>85</v>
      </c>
      <c r="D115" s="47" t="s">
        <v>51</v>
      </c>
      <c r="E115" s="47" t="s">
        <v>86</v>
      </c>
      <c r="F115" s="47" t="s">
        <v>52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87</v>
      </c>
      <c r="Q115" s="50">
        <v>18823000</v>
      </c>
      <c r="R115" s="50">
        <v>0</v>
      </c>
      <c r="S115" s="50">
        <v>0</v>
      </c>
      <c r="T115" s="50">
        <v>18823000</v>
      </c>
      <c r="U115" s="50">
        <v>0</v>
      </c>
      <c r="V115" s="50">
        <v>0</v>
      </c>
      <c r="W115" s="50">
        <v>18823000</v>
      </c>
      <c r="X115" s="50">
        <v>0</v>
      </c>
      <c r="Y115" s="50">
        <v>0</v>
      </c>
      <c r="Z115" s="50">
        <v>0</v>
      </c>
      <c r="AA115" s="50">
        <v>0</v>
      </c>
    </row>
    <row r="116" spans="1:27" ht="33.75">
      <c r="A116" s="47" t="s">
        <v>199</v>
      </c>
      <c r="B116" s="48" t="s">
        <v>200</v>
      </c>
      <c r="C116" s="49" t="s">
        <v>88</v>
      </c>
      <c r="D116" s="47" t="s">
        <v>51</v>
      </c>
      <c r="E116" s="47" t="s">
        <v>86</v>
      </c>
      <c r="F116" s="47" t="s">
        <v>79</v>
      </c>
      <c r="G116" s="47" t="s">
        <v>52</v>
      </c>
      <c r="H116" s="47"/>
      <c r="I116" s="47"/>
      <c r="J116" s="47"/>
      <c r="K116" s="47"/>
      <c r="L116" s="47"/>
      <c r="M116" s="47" t="s">
        <v>53</v>
      </c>
      <c r="N116" s="47" t="s">
        <v>69</v>
      </c>
      <c r="O116" s="47" t="s">
        <v>77</v>
      </c>
      <c r="P116" s="48" t="s">
        <v>89</v>
      </c>
      <c r="Q116" s="50">
        <v>3420000000</v>
      </c>
      <c r="R116" s="50">
        <v>0</v>
      </c>
      <c r="S116" s="50">
        <v>0</v>
      </c>
      <c r="T116" s="50">
        <v>3420000000</v>
      </c>
      <c r="U116" s="50">
        <v>0</v>
      </c>
      <c r="V116" s="50">
        <v>0</v>
      </c>
      <c r="W116" s="50">
        <v>3420000000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>
      <c r="A117" s="47" t="s">
        <v>199</v>
      </c>
      <c r="B117" s="48" t="s">
        <v>200</v>
      </c>
      <c r="C117" s="49" t="s">
        <v>218</v>
      </c>
      <c r="D117" s="47" t="s">
        <v>219</v>
      </c>
      <c r="E117" s="47" t="s">
        <v>54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55</v>
      </c>
      <c r="P117" s="48" t="s">
        <v>220</v>
      </c>
      <c r="Q117" s="50">
        <v>728504435</v>
      </c>
      <c r="R117" s="50">
        <v>0</v>
      </c>
      <c r="S117" s="50">
        <v>0</v>
      </c>
      <c r="T117" s="50">
        <v>728504435</v>
      </c>
      <c r="U117" s="50">
        <v>0</v>
      </c>
      <c r="V117" s="50">
        <v>0</v>
      </c>
      <c r="W117" s="50">
        <v>728504435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>
      <c r="A118" s="47" t="s">
        <v>199</v>
      </c>
      <c r="B118" s="48" t="s">
        <v>200</v>
      </c>
      <c r="C118" s="49" t="s">
        <v>186</v>
      </c>
      <c r="D118" s="47" t="s">
        <v>91</v>
      </c>
      <c r="E118" s="47" t="s">
        <v>187</v>
      </c>
      <c r="F118" s="47" t="s">
        <v>93</v>
      </c>
      <c r="G118" s="47" t="s">
        <v>122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206</v>
      </c>
      <c r="Q118" s="50">
        <v>1480541936</v>
      </c>
      <c r="R118" s="50">
        <v>0</v>
      </c>
      <c r="S118" s="50">
        <v>0</v>
      </c>
      <c r="T118" s="50">
        <v>1480541936</v>
      </c>
      <c r="U118" s="50">
        <v>0</v>
      </c>
      <c r="V118" s="50">
        <v>0</v>
      </c>
      <c r="W118" s="50">
        <v>1480541936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>
      <c r="A119" s="47" t="s">
        <v>199</v>
      </c>
      <c r="B119" s="48" t="s">
        <v>200</v>
      </c>
      <c r="C119" s="49" t="s">
        <v>186</v>
      </c>
      <c r="D119" s="47" t="s">
        <v>91</v>
      </c>
      <c r="E119" s="47" t="s">
        <v>187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63</v>
      </c>
      <c r="O119" s="47" t="s">
        <v>55</v>
      </c>
      <c r="P119" s="48" t="s">
        <v>206</v>
      </c>
      <c r="Q119" s="50">
        <v>296823263245</v>
      </c>
      <c r="R119" s="50">
        <v>0</v>
      </c>
      <c r="S119" s="50">
        <v>0</v>
      </c>
      <c r="T119" s="50">
        <v>296823263245</v>
      </c>
      <c r="U119" s="50">
        <v>0</v>
      </c>
      <c r="V119" s="50">
        <v>149140347409.25</v>
      </c>
      <c r="W119" s="50">
        <v>147682915835.75</v>
      </c>
      <c r="X119" s="50">
        <v>147006848077.25</v>
      </c>
      <c r="Y119" s="50">
        <v>0</v>
      </c>
      <c r="Z119" s="50">
        <v>0</v>
      </c>
      <c r="AA119" s="50">
        <v>0</v>
      </c>
    </row>
    <row r="120" spans="1:27" ht="33.75">
      <c r="A120" s="47" t="s">
        <v>199</v>
      </c>
      <c r="B120" s="48" t="s">
        <v>200</v>
      </c>
      <c r="C120" s="49" t="s">
        <v>188</v>
      </c>
      <c r="D120" s="47" t="s">
        <v>91</v>
      </c>
      <c r="E120" s="47" t="s">
        <v>187</v>
      </c>
      <c r="F120" s="47" t="s">
        <v>93</v>
      </c>
      <c r="G120" s="47" t="s">
        <v>124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207</v>
      </c>
      <c r="Q120" s="50">
        <v>104696221362</v>
      </c>
      <c r="R120" s="50">
        <v>0</v>
      </c>
      <c r="S120" s="50">
        <v>0</v>
      </c>
      <c r="T120" s="50">
        <v>104696221362</v>
      </c>
      <c r="U120" s="50">
        <v>0</v>
      </c>
      <c r="V120" s="50">
        <v>9979885609</v>
      </c>
      <c r="W120" s="50">
        <v>94716335753</v>
      </c>
      <c r="X120" s="50">
        <v>7601925438</v>
      </c>
      <c r="Y120" s="50">
        <v>0</v>
      </c>
      <c r="Z120" s="50">
        <v>0</v>
      </c>
      <c r="AA120" s="50">
        <v>0</v>
      </c>
    </row>
    <row r="121" spans="1:27" ht="33.75">
      <c r="A121" s="47" t="s">
        <v>199</v>
      </c>
      <c r="B121" s="48" t="s">
        <v>200</v>
      </c>
      <c r="C121" s="49" t="s">
        <v>189</v>
      </c>
      <c r="D121" s="47" t="s">
        <v>91</v>
      </c>
      <c r="E121" s="47" t="s">
        <v>187</v>
      </c>
      <c r="F121" s="47" t="s">
        <v>93</v>
      </c>
      <c r="G121" s="47" t="s">
        <v>54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235</v>
      </c>
      <c r="Q121" s="50">
        <v>8576909944</v>
      </c>
      <c r="R121" s="50">
        <v>0</v>
      </c>
      <c r="S121" s="50">
        <v>0</v>
      </c>
      <c r="T121" s="50">
        <v>8576909944</v>
      </c>
      <c r="U121" s="50">
        <v>0</v>
      </c>
      <c r="V121" s="50">
        <v>76569397</v>
      </c>
      <c r="W121" s="50">
        <v>8500340547</v>
      </c>
      <c r="X121" s="50">
        <v>0</v>
      </c>
      <c r="Y121" s="50">
        <v>0</v>
      </c>
      <c r="Z121" s="50">
        <v>0</v>
      </c>
      <c r="AA121" s="50">
        <v>0</v>
      </c>
    </row>
    <row r="122" spans="1:27" ht="33.75">
      <c r="A122" s="47" t="s">
        <v>199</v>
      </c>
      <c r="B122" s="48" t="s">
        <v>200</v>
      </c>
      <c r="C122" s="49" t="s">
        <v>208</v>
      </c>
      <c r="D122" s="47" t="s">
        <v>91</v>
      </c>
      <c r="E122" s="47" t="s">
        <v>121</v>
      </c>
      <c r="F122" s="47" t="s">
        <v>93</v>
      </c>
      <c r="G122" s="47" t="s">
        <v>197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209</v>
      </c>
      <c r="Q122" s="50">
        <v>635210449</v>
      </c>
      <c r="R122" s="50">
        <v>0</v>
      </c>
      <c r="S122" s="50">
        <v>0</v>
      </c>
      <c r="T122" s="50">
        <v>635210449</v>
      </c>
      <c r="U122" s="50">
        <v>0</v>
      </c>
      <c r="V122" s="50">
        <v>0</v>
      </c>
      <c r="W122" s="50">
        <v>635210449</v>
      </c>
      <c r="X122" s="50">
        <v>0</v>
      </c>
      <c r="Y122" s="50">
        <v>0</v>
      </c>
      <c r="Z122" s="50">
        <v>0</v>
      </c>
      <c r="AA122" s="50">
        <v>0</v>
      </c>
    </row>
    <row r="123" spans="1:27">
      <c r="A123" s="47" t="s">
        <v>17</v>
      </c>
      <c r="B123" s="48" t="s">
        <v>17</v>
      </c>
      <c r="C123" s="49" t="s">
        <v>17</v>
      </c>
      <c r="D123" s="47" t="s">
        <v>17</v>
      </c>
      <c r="E123" s="47" t="s">
        <v>17</v>
      </c>
      <c r="F123" s="47" t="s">
        <v>17</v>
      </c>
      <c r="G123" s="47" t="s">
        <v>17</v>
      </c>
      <c r="H123" s="47" t="s">
        <v>17</v>
      </c>
      <c r="I123" s="47" t="s">
        <v>17</v>
      </c>
      <c r="J123" s="47" t="s">
        <v>17</v>
      </c>
      <c r="K123" s="47" t="s">
        <v>17</v>
      </c>
      <c r="L123" s="47" t="s">
        <v>17</v>
      </c>
      <c r="M123" s="47" t="s">
        <v>17</v>
      </c>
      <c r="N123" s="47" t="s">
        <v>17</v>
      </c>
      <c r="O123" s="47" t="s">
        <v>17</v>
      </c>
      <c r="P123" s="48" t="s">
        <v>17</v>
      </c>
      <c r="Q123" s="50">
        <v>3949333321313</v>
      </c>
      <c r="R123" s="50">
        <v>0</v>
      </c>
      <c r="S123" s="50">
        <v>0</v>
      </c>
      <c r="T123" s="50">
        <v>3949333321313</v>
      </c>
      <c r="U123" s="50">
        <v>323469608766</v>
      </c>
      <c r="V123" s="50">
        <v>1166179142335.6399</v>
      </c>
      <c r="W123" s="50">
        <v>2459684570211.3599</v>
      </c>
      <c r="X123" s="50">
        <v>953466904556.81006</v>
      </c>
      <c r="Y123" s="50">
        <v>92855495498.080002</v>
      </c>
      <c r="Z123" s="50">
        <v>89819378843.080002</v>
      </c>
      <c r="AA123" s="50">
        <v>89814269663.080002</v>
      </c>
    </row>
    <row r="124" spans="1:27">
      <c r="A124" s="47" t="s">
        <v>17</v>
      </c>
      <c r="B124" s="52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3" t="s">
        <v>17</v>
      </c>
      <c r="R124" s="53" t="s">
        <v>17</v>
      </c>
      <c r="S124" s="53" t="s">
        <v>17</v>
      </c>
      <c r="T124" s="53" t="s">
        <v>17</v>
      </c>
      <c r="U124" s="53" t="s">
        <v>17</v>
      </c>
      <c r="V124" s="53" t="s">
        <v>17</v>
      </c>
      <c r="W124" s="53" t="s">
        <v>17</v>
      </c>
      <c r="X124" s="53" t="s">
        <v>17</v>
      </c>
      <c r="Y124" s="53" t="s">
        <v>17</v>
      </c>
      <c r="Z124" s="53" t="s">
        <v>17</v>
      </c>
      <c r="AA124" s="53" t="s">
        <v>17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zoomScale="84" zoomScaleNormal="84" workbookViewId="0">
      <selection activeCell="F4" sqref="F4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4" t="s">
        <v>237</v>
      </c>
      <c r="E8" s="54"/>
      <c r="F8" s="54"/>
      <c r="G8" s="54"/>
      <c r="H8" s="54"/>
      <c r="I8" s="54"/>
    </row>
    <row r="12" spans="2:9" s="15" customFormat="1" ht="21" customHeight="1">
      <c r="B12" s="55" t="s">
        <v>0</v>
      </c>
      <c r="C12" s="55"/>
      <c r="D12" s="55"/>
      <c r="E12" s="55"/>
      <c r="F12" s="55"/>
      <c r="G12" s="55"/>
      <c r="H12" s="55"/>
      <c r="I12" s="55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3230731323686</v>
      </c>
      <c r="D16" s="18">
        <f>+D17+D18+D19+D20+D21</f>
        <v>727570527186.02002</v>
      </c>
      <c r="E16" s="19">
        <f>+D16/C16</f>
        <v>0.22520304361178559</v>
      </c>
      <c r="F16" s="18">
        <f>+F17+F18+F19+F20+F21</f>
        <v>92801079345.080002</v>
      </c>
      <c r="G16" s="19">
        <f>+F16/C16</f>
        <v>2.872448063530135E-2</v>
      </c>
      <c r="H16" s="18">
        <f>+H17+H18+H19+H20+H21</f>
        <v>89759853510.080002</v>
      </c>
      <c r="I16" s="19">
        <f>+H16/C16</f>
        <v>2.7783137784317933E-2</v>
      </c>
    </row>
    <row r="17" spans="2:9" s="1" customFormat="1" ht="18" customHeight="1">
      <c r="B17" s="23" t="s">
        <v>8</v>
      </c>
      <c r="C17" s="24">
        <f t="shared" ref="C17:D19" si="0">+C40+C63+C84+C109+C131</f>
        <v>1370546040000</v>
      </c>
      <c r="D17" s="24">
        <f t="shared" si="0"/>
        <v>80555579120</v>
      </c>
      <c r="E17" s="25">
        <f>+D17/C17</f>
        <v>5.8776266370446043E-2</v>
      </c>
      <c r="F17" s="24">
        <f>+F40+F63+F84+F109+F131</f>
        <v>80502661997</v>
      </c>
      <c r="G17" s="25">
        <f t="shared" ref="G17:G21" si="1">+F17/C17</f>
        <v>5.8737656122081094E-2</v>
      </c>
      <c r="H17" s="24">
        <f>+H40+H63+H84+H109+H131</f>
        <v>77592209884</v>
      </c>
      <c r="I17" s="26">
        <f t="shared" ref="I17:I21" si="2">+H17/C17</f>
        <v>5.6614084911733427E-2</v>
      </c>
    </row>
    <row r="18" spans="2:9" s="1" customFormat="1" ht="18" customHeight="1">
      <c r="B18" s="27" t="s">
        <v>13</v>
      </c>
      <c r="C18" s="28">
        <f t="shared" si="0"/>
        <v>445856643920</v>
      </c>
      <c r="D18" s="28">
        <f t="shared" si="0"/>
        <v>110519609847.72</v>
      </c>
      <c r="E18" s="29">
        <f t="shared" ref="E18:E19" si="3">+D18/C18</f>
        <v>0.24788149140500532</v>
      </c>
      <c r="F18" s="28">
        <f>+F41+F64+F85+F110+F132</f>
        <v>6953230137.0799999</v>
      </c>
      <c r="G18" s="29">
        <f t="shared" si="1"/>
        <v>1.559521481152946E-2</v>
      </c>
      <c r="H18" s="28">
        <f>+H41+H64+H85+H110+H132</f>
        <v>6824120963.0799999</v>
      </c>
      <c r="I18" s="30">
        <f>+H18/C18</f>
        <v>1.5305639281455792E-2</v>
      </c>
    </row>
    <row r="19" spans="2:9" s="1" customFormat="1" ht="18" customHeight="1">
      <c r="B19" s="27" t="s">
        <v>14</v>
      </c>
      <c r="C19" s="28">
        <f t="shared" si="0"/>
        <v>1294418008766</v>
      </c>
      <c r="D19" s="28">
        <f t="shared" si="0"/>
        <v>531704743111.51001</v>
      </c>
      <c r="E19" s="29">
        <f t="shared" si="3"/>
        <v>0.41076741787484633</v>
      </c>
      <c r="F19" s="28">
        <f>+F42+F65+F86+F111+F133</f>
        <v>5297468145</v>
      </c>
      <c r="G19" s="29">
        <f t="shared" si="1"/>
        <v>4.0925482410818781E-3</v>
      </c>
      <c r="H19" s="28">
        <f>+H42+H65+H86+H111+H133</f>
        <v>5297468145</v>
      </c>
      <c r="I19" s="30">
        <f t="shared" si="2"/>
        <v>4.0925482410818781E-3</v>
      </c>
    </row>
    <row r="20" spans="2:9" s="1" customFormat="1" ht="18" customHeight="1">
      <c r="B20" s="31" t="s">
        <v>9</v>
      </c>
      <c r="C20" s="28">
        <f>+C87</f>
        <v>96677000000</v>
      </c>
      <c r="D20" s="28">
        <f>+D87</f>
        <v>4742296540.79</v>
      </c>
      <c r="E20" s="32">
        <f>+D20/C20</f>
        <v>4.9052996480962383E-2</v>
      </c>
      <c r="F20" s="28">
        <f>+F87</f>
        <v>0</v>
      </c>
      <c r="G20" s="32">
        <f t="shared" si="1"/>
        <v>0</v>
      </c>
      <c r="H20" s="28">
        <f>+H87</f>
        <v>0</v>
      </c>
      <c r="I20" s="33">
        <f t="shared" si="2"/>
        <v>0</v>
      </c>
    </row>
    <row r="21" spans="2:9" s="1" customFormat="1" ht="30" customHeight="1">
      <c r="B21" s="31" t="s">
        <v>15</v>
      </c>
      <c r="C21" s="39">
        <f>+C43+C66+C88+C112+C134</f>
        <v>23233631000</v>
      </c>
      <c r="D21" s="39">
        <f>+D43+D66+D88+D112+D134</f>
        <v>48298566</v>
      </c>
      <c r="E21" s="40">
        <f>+D21/C21</f>
        <v>2.0788212569959469E-3</v>
      </c>
      <c r="F21" s="39">
        <f>+F43+F66+F88+F112+F134</f>
        <v>47719066</v>
      </c>
      <c r="G21" s="40">
        <f t="shared" si="1"/>
        <v>2.0538789653670579E-3</v>
      </c>
      <c r="H21" s="39">
        <f>+H43+H66+H88+H112+H134</f>
        <v>46054518</v>
      </c>
      <c r="I21" s="41">
        <f t="shared" si="2"/>
        <v>1.9822350626124688E-3</v>
      </c>
    </row>
    <row r="22" spans="2:9" s="1" customFormat="1" ht="30" customHeight="1">
      <c r="B22" s="56" t="s">
        <v>236</v>
      </c>
      <c r="C22" s="57">
        <f>+C44+C89+C113+C135</f>
        <v>5600441727</v>
      </c>
      <c r="D22" s="57">
        <f>+D44+D89+D113+D135</f>
        <v>0</v>
      </c>
      <c r="E22" s="58">
        <f>+D22/C22</f>
        <v>0</v>
      </c>
      <c r="F22" s="57">
        <f>+F44+F89+F113+F135</f>
        <v>0</v>
      </c>
      <c r="G22" s="58">
        <f>+F22/C22</f>
        <v>0</v>
      </c>
      <c r="H22" s="57">
        <f>+H44+H89+H113+H135</f>
        <v>0</v>
      </c>
      <c r="I22" s="59">
        <f>+H22/C22</f>
        <v>0</v>
      </c>
    </row>
    <row r="23" spans="2:9" s="5" customFormat="1" ht="18">
      <c r="B23" s="17" t="s">
        <v>10</v>
      </c>
      <c r="C23" s="18">
        <f>+C45+C67+C90+C114+C136</f>
        <v>713001555900</v>
      </c>
      <c r="D23" s="18">
        <f>+D45+D67+D90+D114+D136</f>
        <v>225896377370.79001</v>
      </c>
      <c r="E23" s="19">
        <f>+D23/C23</f>
        <v>0.31682452233312164</v>
      </c>
      <c r="F23" s="18">
        <f>+F45+F67+F90+F114+F136</f>
        <v>54416153</v>
      </c>
      <c r="G23" s="19">
        <f>+F23/C23</f>
        <v>7.6319823638129595E-5</v>
      </c>
      <c r="H23" s="18">
        <f>+H45+H67+H90+H114+H136</f>
        <v>54416153</v>
      </c>
      <c r="I23" s="19">
        <f>+H23/C23</f>
        <v>7.6319823638129595E-5</v>
      </c>
    </row>
    <row r="24" spans="2:9" s="1" customFormat="1" ht="6" customHeight="1">
      <c r="B24" s="4"/>
      <c r="C24" s="4"/>
      <c r="D24" s="4"/>
      <c r="E24" s="6"/>
      <c r="F24" s="4"/>
      <c r="G24" s="6"/>
      <c r="H24" s="4"/>
      <c r="I24" s="6"/>
    </row>
    <row r="25" spans="2:9" s="5" customFormat="1" ht="18">
      <c r="B25" s="20" t="s">
        <v>11</v>
      </c>
      <c r="C25" s="21">
        <f>+C16+C22+C23</f>
        <v>3949333321313</v>
      </c>
      <c r="D25" s="21">
        <f>+D16+D22+D23</f>
        <v>953466904556.81006</v>
      </c>
      <c r="E25" s="22">
        <f>+D25/C25</f>
        <v>0.24142477400206355</v>
      </c>
      <c r="F25" s="21">
        <f>+F16+F22+F23</f>
        <v>92855495498.080002</v>
      </c>
      <c r="G25" s="22">
        <f>+F25/C25</f>
        <v>2.3511688668306465E-2</v>
      </c>
      <c r="H25" s="21">
        <f>+H16+H22+H23</f>
        <v>89814269663.080002</v>
      </c>
      <c r="I25" s="22">
        <f>+H25/C25</f>
        <v>2.2741628106796578E-2</v>
      </c>
    </row>
    <row r="27" spans="2:9">
      <c r="C27" s="16"/>
      <c r="D27" s="16"/>
      <c r="E27" s="16"/>
      <c r="F27" s="16"/>
      <c r="G27" s="16"/>
      <c r="H27" s="16"/>
      <c r="I27" s="16"/>
    </row>
    <row r="28" spans="2:9">
      <c r="C28" s="16"/>
      <c r="D28" s="16"/>
      <c r="E28" s="16"/>
      <c r="F28" s="16"/>
      <c r="G28" s="16"/>
      <c r="H28" s="16"/>
      <c r="I28" s="16"/>
    </row>
    <row r="29" spans="2:9">
      <c r="F29" s="16"/>
    </row>
    <row r="33" spans="2:9" ht="24">
      <c r="B33" s="10"/>
      <c r="C33" s="10"/>
      <c r="D33" s="54" t="s">
        <v>237</v>
      </c>
      <c r="E33" s="54"/>
      <c r="F33" s="54"/>
      <c r="G33" s="54"/>
      <c r="H33" s="54"/>
      <c r="I33" s="54"/>
    </row>
    <row r="37" spans="2:9" ht="18" customHeight="1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>
      <c r="B38" s="12"/>
      <c r="C38" s="12"/>
      <c r="D38" s="12"/>
      <c r="E38" s="12"/>
      <c r="F38" s="12"/>
      <c r="G38" s="12"/>
      <c r="H38" s="12"/>
      <c r="I38" s="12"/>
    </row>
    <row r="39" spans="2:9" ht="18" customHeight="1">
      <c r="B39" s="17" t="s">
        <v>7</v>
      </c>
      <c r="C39" s="18">
        <f>+C40+C41+C42+C43</f>
        <v>126459256834</v>
      </c>
      <c r="D39" s="18">
        <f>+D40+D41+D42+D43</f>
        <v>28744019262.970001</v>
      </c>
      <c r="E39" s="19">
        <f>+D39/C39</f>
        <v>0.22729865715328043</v>
      </c>
      <c r="F39" s="18">
        <f>+F40+F41+F42+F43</f>
        <v>2209759733.52</v>
      </c>
      <c r="G39" s="19">
        <f>+F39/C39</f>
        <v>1.7474084450936622E-2</v>
      </c>
      <c r="H39" s="18">
        <f>+H40+H41+H42+H43</f>
        <v>2185759733.52</v>
      </c>
      <c r="I39" s="19">
        <f>+H39/C39</f>
        <v>1.7284300004935138E-2</v>
      </c>
    </row>
    <row r="40" spans="2:9" ht="18" customHeight="1">
      <c r="B40" s="23" t="s">
        <v>8</v>
      </c>
      <c r="C40" s="24">
        <f>SUM(REP_EPG034_EjecucionPresupuesta!T5:T7)</f>
        <v>35412900000</v>
      </c>
      <c r="D40" s="24">
        <f>SUM(REP_EPG034_EjecucionPresupuesta!X5:X7)</f>
        <v>2114752202</v>
      </c>
      <c r="E40" s="25">
        <f>+D40/C40</f>
        <v>5.9717001488158269E-2</v>
      </c>
      <c r="F40" s="24">
        <f>SUM(REP_EPG034_EjecucionPresupuesta!Y5:Y7)</f>
        <v>2114752202</v>
      </c>
      <c r="G40" s="25">
        <f t="shared" ref="G40:G44" si="4">+F40/C40</f>
        <v>5.9717001488158269E-2</v>
      </c>
      <c r="H40" s="24">
        <f>SUM(REP_EPG034_EjecucionPresupuesta!AA5:AA7)</f>
        <v>2114752202</v>
      </c>
      <c r="I40" s="26">
        <f t="shared" ref="I40" si="5">+H40/C40</f>
        <v>5.9717001488158269E-2</v>
      </c>
    </row>
    <row r="41" spans="2:9" ht="18" customHeight="1">
      <c r="B41" s="27" t="s">
        <v>13</v>
      </c>
      <c r="C41" s="28">
        <f>SUM(REP_EPG034_EjecucionPresupuesta!T8:T9)</f>
        <v>34060600000</v>
      </c>
      <c r="D41" s="28">
        <f>SUM(REP_EPG034_EjecucionPresupuesta!X8:X9)</f>
        <v>16779746976.969999</v>
      </c>
      <c r="E41" s="29">
        <f t="shared" ref="E41:E42" si="6">+D41/C41</f>
        <v>0.49264390459856844</v>
      </c>
      <c r="F41" s="28">
        <f>SUM(REP_EPG034_EjecucionPresupuesta!Y8:Y9)</f>
        <v>81588284.519999996</v>
      </c>
      <c r="G41" s="29">
        <f t="shared" si="4"/>
        <v>2.3953860037697517E-3</v>
      </c>
      <c r="H41" s="28">
        <f>SUM(REP_EPG034_EjecucionPresupuesta!AA8:AA9)</f>
        <v>57588284.520000003</v>
      </c>
      <c r="I41" s="30">
        <f>+H41/C41</f>
        <v>1.690759543871805E-3</v>
      </c>
    </row>
    <row r="42" spans="2:9" ht="18" customHeight="1">
      <c r="B42" s="27" t="s">
        <v>14</v>
      </c>
      <c r="C42" s="28">
        <f>SUM(REP_EPG034_EjecucionPresupuesta!T10:T18)</f>
        <v>56476556834</v>
      </c>
      <c r="D42" s="28">
        <f>SUM(REP_EPG034_EjecucionPresupuesta!X10:X18)</f>
        <v>9849520084</v>
      </c>
      <c r="E42" s="29">
        <f t="shared" si="6"/>
        <v>0.17440015178245419</v>
      </c>
      <c r="F42" s="28">
        <f>SUM(REP_EPG034_EjecucionPresupuesta!Y10:Y18)</f>
        <v>13419247</v>
      </c>
      <c r="G42" s="29">
        <f t="shared" si="4"/>
        <v>2.3760738529869706E-4</v>
      </c>
      <c r="H42" s="28">
        <f>SUM(REP_EPG034_EjecucionPresupuesta!AA10:AA18)</f>
        <v>13419247</v>
      </c>
      <c r="I42" s="30">
        <f t="shared" ref="I42:I44" si="7">+H42/C42</f>
        <v>2.3760738529869706E-4</v>
      </c>
    </row>
    <row r="43" spans="2:9" ht="30" customHeight="1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0</v>
      </c>
      <c r="E43" s="42">
        <f>+D43/C43</f>
        <v>0</v>
      </c>
      <c r="F43" s="39">
        <f>SUM(REP_EPG034_EjecucionPresupuesta!Y19:Y20)</f>
        <v>0</v>
      </c>
      <c r="G43" s="44">
        <f t="shared" si="4"/>
        <v>0</v>
      </c>
      <c r="H43" s="39">
        <f>SUM(REP_EPG034_EjecucionPresupuesta!AA19:AA20)</f>
        <v>0</v>
      </c>
      <c r="I43" s="43">
        <f t="shared" si="7"/>
        <v>0</v>
      </c>
    </row>
    <row r="44" spans="2:9" ht="30" customHeight="1">
      <c r="B44" s="60" t="s">
        <v>236</v>
      </c>
      <c r="C44" s="57">
        <f>SUM(REP_EPG034_EjecucionPresupuesta!T21)</f>
        <v>367264723</v>
      </c>
      <c r="D44" s="57">
        <f>SUM(REP_EPG034_EjecucionPresupuesta!X21)</f>
        <v>0</v>
      </c>
      <c r="E44" s="61">
        <f>+D44/C44</f>
        <v>0</v>
      </c>
      <c r="F44" s="57">
        <f>SUM(REP_EPG034_EjecucionPresupuesta!Y21)</f>
        <v>0</v>
      </c>
      <c r="G44" s="62">
        <f t="shared" si="4"/>
        <v>0</v>
      </c>
      <c r="H44" s="57">
        <f>SUM(REP_EPG034_EjecucionPresupuesta!AA21)</f>
        <v>0</v>
      </c>
      <c r="I44" s="63">
        <f t="shared" si="7"/>
        <v>0</v>
      </c>
    </row>
    <row r="45" spans="2:9" ht="18" customHeight="1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14418545099</v>
      </c>
      <c r="E45" s="19">
        <f>+D45/C45</f>
        <v>0.2746704802119308</v>
      </c>
      <c r="F45" s="18">
        <f>SUM(REP_EPG034_EjecucionPresupuesta!Y22:Y37)</f>
        <v>0</v>
      </c>
      <c r="G45" s="19">
        <f>+F45/C45</f>
        <v>0</v>
      </c>
      <c r="H45" s="18">
        <f>SUM(REP_EPG034_EjecucionPresupuesta!AA22:AA37)</f>
        <v>0</v>
      </c>
      <c r="I45" s="19">
        <f>+H45/C45</f>
        <v>0</v>
      </c>
    </row>
    <row r="46" spans="2:9" ht="6" customHeight="1">
      <c r="B46" s="4"/>
      <c r="C46" s="4"/>
      <c r="D46" s="4"/>
      <c r="E46" s="6"/>
      <c r="F46" s="4"/>
      <c r="G46" s="6"/>
      <c r="H46" s="4"/>
      <c r="I46" s="6"/>
    </row>
    <row r="47" spans="2:9" ht="18" customHeight="1">
      <c r="B47" s="20" t="s">
        <v>11</v>
      </c>
      <c r="C47" s="21">
        <f>+C39+C44+C45</f>
        <v>179320495747</v>
      </c>
      <c r="D47" s="21">
        <f>+D39+D44+D45</f>
        <v>43162564361.970001</v>
      </c>
      <c r="E47" s="22">
        <f>+D47/C47</f>
        <v>0.24070067496839442</v>
      </c>
      <c r="F47" s="21">
        <f>+F39+F44+F45</f>
        <v>2209759733.52</v>
      </c>
      <c r="G47" s="22">
        <f>+F47/C47</f>
        <v>1.2322962438369061E-2</v>
      </c>
      <c r="H47" s="21">
        <f>+H39+H44+H45</f>
        <v>2185759733.52</v>
      </c>
      <c r="I47" s="22">
        <f>+H47/C47</f>
        <v>1.2189123861244775E-2</v>
      </c>
    </row>
    <row r="49" spans="2:9">
      <c r="E49" s="13"/>
    </row>
    <row r="50" spans="2:9">
      <c r="E50" s="13"/>
    </row>
    <row r="51" spans="2:9">
      <c r="E51" s="13"/>
    </row>
    <row r="55" spans="2:9" ht="24">
      <c r="D55" s="54" t="s">
        <v>237</v>
      </c>
      <c r="E55" s="54"/>
      <c r="F55" s="54"/>
      <c r="G55" s="54"/>
      <c r="H55" s="54"/>
      <c r="I55" s="54"/>
    </row>
    <row r="59" spans="2:9" ht="16.5">
      <c r="B59" s="2"/>
      <c r="C59" s="2"/>
      <c r="D59" s="2"/>
      <c r="E59" s="2"/>
      <c r="F59" s="2"/>
      <c r="G59" s="2"/>
      <c r="H59" s="2"/>
      <c r="I59" s="2"/>
    </row>
    <row r="60" spans="2:9" ht="21" customHeight="1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>
      <c r="B61" s="4"/>
      <c r="C61" s="4"/>
      <c r="D61" s="4"/>
      <c r="E61" s="4"/>
      <c r="F61" s="4"/>
      <c r="G61" s="4"/>
      <c r="H61" s="4"/>
      <c r="I61" s="4"/>
    </row>
    <row r="62" spans="2:9" ht="18" customHeight="1">
      <c r="B62" s="17" t="s">
        <v>7</v>
      </c>
      <c r="C62" s="18">
        <f>+C63+C64+C65+C66</f>
        <v>404735990805</v>
      </c>
      <c r="D62" s="18">
        <f>+D63+D64+D65+D66</f>
        <v>75829059905.610001</v>
      </c>
      <c r="E62" s="19">
        <f>+D62/C62</f>
        <v>0.18735437823256026</v>
      </c>
      <c r="F62" s="18">
        <f>+F63+F64+F65+F66</f>
        <v>15571555253</v>
      </c>
      <c r="G62" s="19">
        <f>+F62/C62</f>
        <v>3.8473364382616289E-2</v>
      </c>
      <c r="H62" s="18">
        <f>+H63+H64+H65+H66</f>
        <v>12559753993</v>
      </c>
      <c r="I62" s="19">
        <f>+H62/C62</f>
        <v>3.1031967204150208E-2</v>
      </c>
    </row>
    <row r="63" spans="2:9" ht="18" customHeight="1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10378340102</v>
      </c>
      <c r="E63" s="25">
        <f>+D63/C63</f>
        <v>5.696159582741718E-2</v>
      </c>
      <c r="F63" s="24">
        <f>SUM(REP_EPG034_EjecucionPresupuesta!Y38:Y45)</f>
        <v>10378340102</v>
      </c>
      <c r="G63" s="25">
        <f t="shared" ref="G63:G66" si="8">+F63/C63</f>
        <v>5.696159582741718E-2</v>
      </c>
      <c r="H63" s="24">
        <f>SUM(REP_EPG034_EjecucionPresupuesta!AA38:AA45)</f>
        <v>7467887989</v>
      </c>
      <c r="I63" s="26">
        <f t="shared" ref="I63" si="9">+H63/C63</f>
        <v>4.0987558042337245E-2</v>
      </c>
    </row>
    <row r="64" spans="2:9" ht="18" customHeight="1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52698220375.610001</v>
      </c>
      <c r="E64" s="29">
        <f t="shared" ref="E64:E65" si="10">+D64/C64</f>
        <v>0.46906617229696779</v>
      </c>
      <c r="F64" s="28">
        <f>SUM(REP_EPG034_EjecucionPresupuesta!Y46:Y47)</f>
        <v>399945923</v>
      </c>
      <c r="G64" s="29">
        <f t="shared" si="8"/>
        <v>3.5599134447093037E-3</v>
      </c>
      <c r="H64" s="28">
        <f>SUM(REP_EPG034_EjecucionPresupuesta!AA46:AA47)</f>
        <v>300261324</v>
      </c>
      <c r="I64" s="30">
        <f>+H64/C64</f>
        <v>2.6726221290517228E-3</v>
      </c>
    </row>
    <row r="65" spans="2:9" ht="18" customHeight="1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12704200862</v>
      </c>
      <c r="E65" s="29">
        <f t="shared" si="10"/>
        <v>0.11989597033304965</v>
      </c>
      <c r="F65" s="28">
        <f>SUM(REP_EPG034_EjecucionPresupuesta!Y48:Y55)</f>
        <v>4745550162</v>
      </c>
      <c r="G65" s="29">
        <f t="shared" si="8"/>
        <v>4.478615755667284E-2</v>
      </c>
      <c r="H65" s="28">
        <f>SUM(REP_EPG034_EjecucionPresupuesta!AA48:AA55)</f>
        <v>4745550162</v>
      </c>
      <c r="I65" s="30">
        <f t="shared" ref="I65:I66" si="11">+H65/C65</f>
        <v>4.478615755667284E-2</v>
      </c>
    </row>
    <row r="66" spans="2:9" ht="30" customHeight="1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48298566</v>
      </c>
      <c r="E66" s="42">
        <f>+D66/C66</f>
        <v>1.1418640597664191E-2</v>
      </c>
      <c r="F66" s="39">
        <f>SUM(REP_EPG034_EjecucionPresupuesta!Y56:Y57)</f>
        <v>47719066</v>
      </c>
      <c r="G66" s="42">
        <f t="shared" si="8"/>
        <v>1.1281636483994516E-2</v>
      </c>
      <c r="H66" s="39">
        <f>SUM(REP_EPG034_EjecucionPresupuesta!AA56:AA57)</f>
        <v>46054518</v>
      </c>
      <c r="I66" s="43">
        <f t="shared" si="11"/>
        <v>1.0888107711948555E-2</v>
      </c>
    </row>
    <row r="67" spans="2:9" ht="18" customHeight="1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49534709047.540001</v>
      </c>
      <c r="E67" s="19">
        <f>+D67/C67</f>
        <v>0.21336274644146702</v>
      </c>
      <c r="F67" s="18">
        <f>SUM(REP_EPG034_EjecucionPresupuesta!Y58:Y70)</f>
        <v>54416153</v>
      </c>
      <c r="G67" s="19">
        <f>+F67/C67</f>
        <v>2.3438877663975441E-4</v>
      </c>
      <c r="H67" s="18">
        <f>SUM(REP_EPG034_EjecucionPresupuesta!AA58:AA70)</f>
        <v>54416153</v>
      </c>
      <c r="I67" s="19">
        <f>+H67/C67</f>
        <v>2.3438877663975441E-4</v>
      </c>
    </row>
    <row r="68" spans="2:9" ht="6" customHeight="1">
      <c r="B68" s="4"/>
      <c r="C68" s="4"/>
      <c r="D68" s="4"/>
      <c r="E68" s="6"/>
      <c r="F68" s="4"/>
      <c r="G68" s="6"/>
      <c r="H68" s="4"/>
      <c r="I68" s="6"/>
    </row>
    <row r="69" spans="2:9" ht="18" customHeight="1">
      <c r="B69" s="20" t="s">
        <v>11</v>
      </c>
      <c r="C69" s="21">
        <f>+C67+C62</f>
        <v>636897930383</v>
      </c>
      <c r="D69" s="21">
        <f>+D67+D62</f>
        <v>125363768953.14999</v>
      </c>
      <c r="E69" s="22">
        <f>+D69/C69</f>
        <v>0.19683494477327348</v>
      </c>
      <c r="F69" s="21">
        <f>+F67+F62</f>
        <v>15625971406</v>
      </c>
      <c r="G69" s="22">
        <f>+F69/C69</f>
        <v>2.4534498638743081E-2</v>
      </c>
      <c r="H69" s="21">
        <f>+H67+H62</f>
        <v>12614170146</v>
      </c>
      <c r="I69" s="22">
        <f>+H69/C69</f>
        <v>1.9805638461432025E-2</v>
      </c>
    </row>
    <row r="77" spans="2:9" ht="24">
      <c r="B77" s="10"/>
      <c r="C77" s="10"/>
      <c r="D77" s="54" t="s">
        <v>237</v>
      </c>
      <c r="E77" s="54"/>
      <c r="F77" s="54"/>
      <c r="G77" s="54"/>
      <c r="H77" s="54"/>
      <c r="I77" s="54"/>
    </row>
    <row r="81" spans="2:9" ht="18" customHeight="1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>
      <c r="B82" s="12"/>
      <c r="C82" s="12"/>
      <c r="D82" s="12"/>
      <c r="E82" s="12"/>
      <c r="F82" s="12"/>
      <c r="G82" s="12"/>
      <c r="H82" s="12"/>
      <c r="I82" s="12"/>
    </row>
    <row r="83" spans="2:9" ht="18" customHeight="1">
      <c r="B83" s="17" t="s">
        <v>7</v>
      </c>
      <c r="C83" s="18">
        <f>+C84+C85+C86+C87+C88</f>
        <v>1525793300000</v>
      </c>
      <c r="D83" s="18">
        <f>+D84+D85+D86+D87+D88</f>
        <v>88043394886.309998</v>
      </c>
      <c r="E83" s="19">
        <f>+D83/C83</f>
        <v>5.7703356599029497E-2</v>
      </c>
      <c r="F83" s="18">
        <f>+F84+F85+F86+F87+F88</f>
        <v>71264726559.389999</v>
      </c>
      <c r="G83" s="19">
        <f>+F83/C83</f>
        <v>4.6706671578247198E-2</v>
      </c>
      <c r="H83" s="18">
        <f>+H84+H85+H86+H87+H88</f>
        <v>71259301984.389999</v>
      </c>
      <c r="I83" s="19">
        <f>+H83/C83</f>
        <v>4.6703116329315376E-2</v>
      </c>
    </row>
    <row r="84" spans="2:9" ht="18" customHeight="1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64577849237</v>
      </c>
      <c r="E84" s="25">
        <f>+D84/C84</f>
        <v>5.8973296525258005E-2</v>
      </c>
      <c r="F84" s="24">
        <f>SUM(REP_EPG034_EjecucionPresupuesta!Y71:Y74)</f>
        <v>64524932114</v>
      </c>
      <c r="G84" s="25">
        <f t="shared" ref="G84:G88" si="12">+F84/C84</f>
        <v>5.8924971949218169E-2</v>
      </c>
      <c r="H84" s="24">
        <f>SUM(REP_EPG034_EjecucionPresupuesta!AA71:AA74)</f>
        <v>64524932114</v>
      </c>
      <c r="I84" s="26">
        <f t="shared" ref="I84" si="13">+H84/C84</f>
        <v>5.8924971949218169E-2</v>
      </c>
    </row>
    <row r="85" spans="2:9" ht="18" customHeight="1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17744751630.52</v>
      </c>
      <c r="E85" s="29">
        <f t="shared" ref="E85:E86" si="14">+D85/C85</f>
        <v>8.1519489566094325E-2</v>
      </c>
      <c r="F85" s="28">
        <f>SUM(REP_EPG034_EjecucionPresupuesta!Y75:Y77)</f>
        <v>6231296967.3900003</v>
      </c>
      <c r="G85" s="29">
        <f t="shared" si="12"/>
        <v>2.8626613586560441E-2</v>
      </c>
      <c r="H85" s="28">
        <f>SUM(REP_EPG034_EjecucionPresupuesta!AA75:AA77)</f>
        <v>6225872392.3900003</v>
      </c>
      <c r="I85" s="30">
        <f>+H85/C85</f>
        <v>2.8601693058264488E-2</v>
      </c>
    </row>
    <row r="86" spans="2:9" ht="18" customHeight="1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978497478</v>
      </c>
      <c r="E86" s="42">
        <f t="shared" si="14"/>
        <v>9.6306816296119861E-3</v>
      </c>
      <c r="F86" s="39">
        <f>SUM(REP_EPG034_EjecucionPresupuesta!Y78:Y85)</f>
        <v>508497478</v>
      </c>
      <c r="G86" s="42">
        <f t="shared" si="12"/>
        <v>5.0047929914834441E-3</v>
      </c>
      <c r="H86" s="39">
        <f>SUM(REP_EPG034_EjecucionPresupuesta!AA78:AA85)</f>
        <v>508497478</v>
      </c>
      <c r="I86" s="43">
        <f t="shared" ref="I86:I88" si="15">+H86/C86</f>
        <v>5.0047929914834441E-3</v>
      </c>
    </row>
    <row r="87" spans="2:9" ht="18" customHeight="1">
      <c r="B87" s="31" t="s">
        <v>9</v>
      </c>
      <c r="C87" s="39">
        <f>SUM(REP_EPG034_EjecucionPresupuesta!T86:T86)</f>
        <v>96677000000</v>
      </c>
      <c r="D87" s="39">
        <f>SUM(REP_EPG034_EjecucionPresupuesta!X86)</f>
        <v>4742296540.79</v>
      </c>
      <c r="E87" s="42">
        <f>+D87/C87</f>
        <v>4.9052996480962383E-2</v>
      </c>
      <c r="F87" s="39">
        <f>SUM(REP_EPG034_EjecucionPresupuesta!Y86)</f>
        <v>0</v>
      </c>
      <c r="G87" s="42">
        <f t="shared" si="12"/>
        <v>0</v>
      </c>
      <c r="H87" s="39">
        <f>SUM(REP_EPG034_EjecucionPresupuesta!AA86)</f>
        <v>0</v>
      </c>
      <c r="I87" s="43">
        <f t="shared" si="15"/>
        <v>0</v>
      </c>
    </row>
    <row r="88" spans="2:9" ht="30" customHeight="1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0</v>
      </c>
      <c r="E88" s="42">
        <f>+D88/C88</f>
        <v>0</v>
      </c>
      <c r="F88" s="39">
        <f>SUM(REP_EPG034_EjecucionPresupuesta!Y87:Y90)</f>
        <v>0</v>
      </c>
      <c r="G88" s="42">
        <f t="shared" si="12"/>
        <v>0</v>
      </c>
      <c r="H88" s="39">
        <f>SUM(REP_EPG034_EjecucionPresupuesta!AA87:AA90)</f>
        <v>0</v>
      </c>
      <c r="I88" s="43">
        <f t="shared" si="15"/>
        <v>0</v>
      </c>
    </row>
    <row r="89" spans="2:9" ht="30" customHeight="1">
      <c r="B89" s="60" t="s">
        <v>236</v>
      </c>
      <c r="C89" s="57">
        <f>SUM(REP_EPG034_EjecucionPresupuesta!T91)</f>
        <v>4451053953</v>
      </c>
      <c r="D89" s="57">
        <f>SUM(REP_EPG034_EjecucionPresupuesta!X91)</f>
        <v>0</v>
      </c>
      <c r="E89" s="61">
        <f>+D89/C89</f>
        <v>0</v>
      </c>
      <c r="F89" s="57">
        <f>SUM(REP_EPG034_EjecucionPresupuesta!Y91)</f>
        <v>0</v>
      </c>
      <c r="G89" s="61">
        <f t="shared" ref="G89" si="16">+F89/C89</f>
        <v>0</v>
      </c>
      <c r="H89" s="57">
        <f>SUM(REP_EPG034_EjecucionPresupuesta!AA91)</f>
        <v>0</v>
      </c>
      <c r="I89" s="63">
        <f t="shared" ref="I89" si="17">+H89/C89</f>
        <v>0</v>
      </c>
    </row>
    <row r="90" spans="2:9" ht="18" customHeight="1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0</v>
      </c>
      <c r="E90" s="19">
        <f>+D90/C90</f>
        <v>0</v>
      </c>
      <c r="F90" s="18">
        <f>SUM(REP_EPG034_EjecucionPresupuesta!Y92:Y95)</f>
        <v>0</v>
      </c>
      <c r="G90" s="19">
        <f>+F90/C90</f>
        <v>0</v>
      </c>
      <c r="H90" s="18">
        <f>SUM(REP_EPG034_EjecucionPresupuesta!AA92:AA95)</f>
        <v>0</v>
      </c>
      <c r="I90" s="19">
        <f>+H90/C90</f>
        <v>0</v>
      </c>
    </row>
    <row r="91" spans="2:9" ht="6" customHeight="1">
      <c r="B91" s="4"/>
      <c r="C91" s="4"/>
      <c r="D91" s="4"/>
      <c r="E91" s="6"/>
      <c r="F91" s="4"/>
      <c r="G91" s="6"/>
      <c r="H91" s="4"/>
      <c r="I91" s="6"/>
    </row>
    <row r="92" spans="2:9" ht="18" customHeight="1">
      <c r="B92" s="20" t="s">
        <v>11</v>
      </c>
      <c r="C92" s="21">
        <f>+C83+C89+C90</f>
        <v>1532394353953</v>
      </c>
      <c r="D92" s="21">
        <f>+D83+D89+D90</f>
        <v>88043394886.309998</v>
      </c>
      <c r="E92" s="22">
        <f>+D92/C92</f>
        <v>5.745478940143E-2</v>
      </c>
      <c r="F92" s="21">
        <f>+F83+F89+F90</f>
        <v>71264726559.389999</v>
      </c>
      <c r="G92" s="22">
        <f>+F92/C92</f>
        <v>4.6505474505014889E-2</v>
      </c>
      <c r="H92" s="21">
        <f>+H83+H89+H90</f>
        <v>71259301984.389999</v>
      </c>
      <c r="I92" s="22">
        <f>+H92/C92</f>
        <v>4.6501934570933295E-2</v>
      </c>
    </row>
    <row r="101" spans="2:9" ht="24">
      <c r="D101" s="54" t="s">
        <v>237</v>
      </c>
      <c r="E101" s="54"/>
      <c r="F101" s="54"/>
      <c r="G101" s="54"/>
      <c r="H101" s="54"/>
      <c r="I101" s="54"/>
    </row>
    <row r="105" spans="2:9" ht="16.5">
      <c r="B105" s="2"/>
      <c r="C105" s="2"/>
      <c r="D105" s="2"/>
      <c r="E105" s="2"/>
      <c r="F105" s="2"/>
      <c r="G105" s="2"/>
      <c r="H105" s="2"/>
      <c r="I105" s="2"/>
    </row>
    <row r="106" spans="2:9" ht="23.25" customHeight="1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>
      <c r="B107" s="4"/>
      <c r="C107" s="4"/>
      <c r="D107" s="4"/>
      <c r="E107" s="4"/>
      <c r="F107" s="4"/>
      <c r="G107" s="4"/>
      <c r="H107" s="4"/>
      <c r="I107" s="4"/>
    </row>
    <row r="108" spans="2:9" ht="18" customHeight="1">
      <c r="B108" s="17" t="s">
        <v>7</v>
      </c>
      <c r="C108" s="18">
        <f>+C109+C110+C111+C112</f>
        <v>106083653047</v>
      </c>
      <c r="D108" s="18">
        <f>+D109+D110+D111+D112</f>
        <v>44714058188.839996</v>
      </c>
      <c r="E108" s="19">
        <f>+D108/C108</f>
        <v>0.42149809989131487</v>
      </c>
      <c r="F108" s="18">
        <f>+F109+F110+F111+F112</f>
        <v>2259608305.1700001</v>
      </c>
      <c r="G108" s="19">
        <f>+F108/C108</f>
        <v>2.1300249758262835E-2</v>
      </c>
      <c r="H108" s="18">
        <f>+H109+H110+H111+H112</f>
        <v>2259608305.1700001</v>
      </c>
      <c r="I108" s="19">
        <f>+H108/C108</f>
        <v>2.1300249758262835E-2</v>
      </c>
    </row>
    <row r="109" spans="2:9" ht="18" customHeight="1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1996710242</v>
      </c>
      <c r="E109" s="25">
        <f>+D109/C109</f>
        <v>5.6403912711473332E-2</v>
      </c>
      <c r="F109" s="24">
        <f>SUM(REP_EPG034_EjecucionPresupuesta!Y96:Y98)</f>
        <v>1996710242</v>
      </c>
      <c r="G109" s="25">
        <f t="shared" ref="G109:G113" si="18">+F109/C109</f>
        <v>5.6403912711473332E-2</v>
      </c>
      <c r="H109" s="24">
        <f>SUM(REP_EPG034_EjecucionPresupuesta!AA96:AA98)</f>
        <v>1996710242</v>
      </c>
      <c r="I109" s="26">
        <f t="shared" ref="I109" si="19">+H109/C109</f>
        <v>5.6403912711473332E-2</v>
      </c>
    </row>
    <row r="110" spans="2:9" ht="18" customHeight="1">
      <c r="B110" s="27" t="s">
        <v>13</v>
      </c>
      <c r="C110" s="28">
        <f>SUM(REP_EPG034_EjecucionPresupuesta!T99)</f>
        <v>11714092000</v>
      </c>
      <c r="D110" s="28">
        <f>SUM(REP_EPG034_EjecucionPresupuesta!X99)</f>
        <v>7856473063.8400002</v>
      </c>
      <c r="E110" s="29">
        <f t="shared" ref="E110:E111" si="20">+D110/C110</f>
        <v>0.67068562069002025</v>
      </c>
      <c r="F110" s="28">
        <f>SUM(REP_EPG034_EjecucionPresupuesta!Y99)</f>
        <v>240398962.16999999</v>
      </c>
      <c r="G110" s="29">
        <f t="shared" si="18"/>
        <v>2.0522201991413417E-2</v>
      </c>
      <c r="H110" s="28">
        <f>SUM(REP_EPG034_EjecucionPresupuesta!AA99)</f>
        <v>240398962.16999999</v>
      </c>
      <c r="I110" s="30">
        <f>+H110/C110</f>
        <v>2.0522201991413417E-2</v>
      </c>
    </row>
    <row r="111" spans="2:9" ht="18" customHeight="1">
      <c r="B111" s="27" t="s">
        <v>14</v>
      </c>
      <c r="C111" s="28">
        <f>SUM(REP_EPG034_EjecucionPresupuesta!T100:T102)</f>
        <v>58717353047</v>
      </c>
      <c r="D111" s="28">
        <f>SUM(REP_EPG034_EjecucionPresupuesta!X100:X102)</f>
        <v>34860874883</v>
      </c>
      <c r="E111" s="29">
        <f t="shared" si="20"/>
        <v>0.59370651219743831</v>
      </c>
      <c r="F111" s="28">
        <f>SUM(REP_EPG034_EjecucionPresupuesta!Y100:Y102)</f>
        <v>22499101</v>
      </c>
      <c r="G111" s="29">
        <f t="shared" si="18"/>
        <v>3.8317634962173298E-4</v>
      </c>
      <c r="H111" s="28">
        <f>SUM(REP_EPG034_EjecucionPresupuesta!AA100:AA102)</f>
        <v>22499101</v>
      </c>
      <c r="I111" s="30">
        <f t="shared" ref="I111:I113" si="21">+H111/C111</f>
        <v>3.8317634962173298E-4</v>
      </c>
    </row>
    <row r="112" spans="2:9" ht="30" customHeight="1">
      <c r="B112" s="34" t="s">
        <v>15</v>
      </c>
      <c r="C112" s="39">
        <f>SUM(REP_EPG034_EjecucionPresupuesta!T103)</f>
        <v>252000000</v>
      </c>
      <c r="D112" s="39">
        <f>SUM(REP_EPG034_EjecucionPresupuesta!X103)</f>
        <v>0</v>
      </c>
      <c r="E112" s="40">
        <f>+D112/C112</f>
        <v>0</v>
      </c>
      <c r="F112" s="39">
        <f>SUM(REP_EPG034_EjecucionPresupuesta!Y103)</f>
        <v>0</v>
      </c>
      <c r="G112" s="40">
        <f t="shared" si="18"/>
        <v>0</v>
      </c>
      <c r="H112" s="39">
        <f>SUM(REP_EPG034_EjecucionPresupuesta!AA103)</f>
        <v>0</v>
      </c>
      <c r="I112" s="41">
        <f t="shared" si="21"/>
        <v>0</v>
      </c>
    </row>
    <row r="113" spans="2:9" ht="30" customHeight="1">
      <c r="B113" s="60" t="s">
        <v>236</v>
      </c>
      <c r="C113" s="57">
        <f>SUM(REP_EPG034_EjecucionPresupuesta!T104)</f>
        <v>53618616</v>
      </c>
      <c r="D113" s="57">
        <f>SUM(REP_EPG034_EjecucionPresupuesta!X104)</f>
        <v>0</v>
      </c>
      <c r="E113" s="61">
        <f>+D113/C113</f>
        <v>0</v>
      </c>
      <c r="F113" s="57">
        <f>SUM(REP_EPG034_EjecucionPresupuesta!Y104)</f>
        <v>0</v>
      </c>
      <c r="G113" s="61">
        <f t="shared" si="18"/>
        <v>0</v>
      </c>
      <c r="H113" s="57">
        <f>SUM(REP_EPG034_EjecucionPresupuesta!AA104)</f>
        <v>0</v>
      </c>
      <c r="I113" s="63">
        <f t="shared" si="21"/>
        <v>0</v>
      </c>
    </row>
    <row r="114" spans="2:9" ht="22.5" customHeight="1">
      <c r="B114" s="17" t="s">
        <v>10</v>
      </c>
      <c r="C114" s="18">
        <f>SUM(REP_EPG034_EjecucionPresupuesta!T105)</f>
        <v>13983495196</v>
      </c>
      <c r="D114" s="18">
        <f>SUM(REP_EPG034_EjecucionPresupuesta!X105)</f>
        <v>7334349709</v>
      </c>
      <c r="E114" s="19">
        <f>+D114/C114</f>
        <v>0.52450046331034617</v>
      </c>
      <c r="F114" s="18">
        <f>SUM(REP_EPG034_EjecucionPresupuesta!Y105)</f>
        <v>0</v>
      </c>
      <c r="G114" s="19">
        <f>+F114/C114</f>
        <v>0</v>
      </c>
      <c r="H114" s="18">
        <f>SUM(REP_EPG034_EjecucionPresupuesta!AA105)</f>
        <v>0</v>
      </c>
      <c r="I114" s="19">
        <f>+H114/C114</f>
        <v>0</v>
      </c>
    </row>
    <row r="115" spans="2:9" ht="6" customHeight="1">
      <c r="B115" s="4"/>
      <c r="C115" s="4"/>
      <c r="D115" s="4"/>
      <c r="E115" s="6"/>
      <c r="F115" s="4"/>
      <c r="G115" s="6"/>
      <c r="H115" s="4"/>
      <c r="I115" s="6"/>
    </row>
    <row r="116" spans="2:9" ht="18" customHeight="1">
      <c r="B116" s="20" t="s">
        <v>11</v>
      </c>
      <c r="C116" s="21">
        <f>+C108+C113+C114</f>
        <v>120120766859</v>
      </c>
      <c r="D116" s="21">
        <f>+D108+D113+D114</f>
        <v>52048407897.839996</v>
      </c>
      <c r="E116" s="22">
        <f>+D116/C116</f>
        <v>0.4333006628149102</v>
      </c>
      <c r="F116" s="21">
        <f>+F108+F113+F114</f>
        <v>2259608305.1700001</v>
      </c>
      <c r="G116" s="22">
        <f>+F116/C116</f>
        <v>1.8811137859470799E-2</v>
      </c>
      <c r="H116" s="21">
        <f>+H108+H113+H114</f>
        <v>2259608305.1700001</v>
      </c>
      <c r="I116" s="22">
        <f>+H116/C116</f>
        <v>1.8811137859470799E-2</v>
      </c>
    </row>
    <row r="119" spans="2:9">
      <c r="F119" s="16"/>
    </row>
    <row r="123" spans="2:9" ht="24">
      <c r="D123" s="54" t="s">
        <v>237</v>
      </c>
      <c r="E123" s="54"/>
      <c r="F123" s="54"/>
      <c r="G123" s="54"/>
      <c r="H123" s="54"/>
      <c r="I123" s="54"/>
    </row>
    <row r="127" spans="2:9" ht="16.5">
      <c r="B127" s="2"/>
      <c r="C127" s="2"/>
      <c r="D127" s="2"/>
      <c r="E127" s="2"/>
      <c r="F127" s="2"/>
      <c r="G127" s="2"/>
      <c r="H127" s="2"/>
      <c r="I127" s="2"/>
    </row>
    <row r="128" spans="2:9" ht="18" customHeight="1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>
      <c r="B129" s="4"/>
      <c r="C129" s="4"/>
      <c r="D129" s="4"/>
      <c r="E129" s="4"/>
      <c r="F129" s="4"/>
      <c r="G129" s="4"/>
      <c r="H129" s="4"/>
      <c r="I129" s="4"/>
    </row>
    <row r="130" spans="2:9" ht="18" customHeight="1">
      <c r="B130" s="17" t="s">
        <v>7</v>
      </c>
      <c r="C130" s="18">
        <f>+C131+C132+C133+C134</f>
        <v>1067659123000</v>
      </c>
      <c r="D130" s="18">
        <f>+D131+D132+D133+D134</f>
        <v>490239994942.29004</v>
      </c>
      <c r="E130" s="19">
        <f t="shared" ref="E130:E136" si="22">+D130/C130</f>
        <v>0.45917276814417296</v>
      </c>
      <c r="F130" s="18">
        <f>+F131+F132+F133+F134</f>
        <v>1495429494</v>
      </c>
      <c r="G130" s="19">
        <f>+F130/C130</f>
        <v>1.4006619358040179E-3</v>
      </c>
      <c r="H130" s="18">
        <f>+H131+H132+H133+H134</f>
        <v>1495429494</v>
      </c>
      <c r="I130" s="19">
        <f>+H130/C130</f>
        <v>1.4006619358040179E-3</v>
      </c>
    </row>
    <row r="131" spans="2:9" ht="18" customHeight="1">
      <c r="B131" s="23" t="s">
        <v>8</v>
      </c>
      <c r="C131" s="24">
        <f>SUM(REP_EPG034_EjecucionPresupuesta!T106:T108)</f>
        <v>22498600000</v>
      </c>
      <c r="D131" s="24">
        <f>SUM(REP_EPG034_EjecucionPresupuesta!X106:X108)</f>
        <v>1487927337</v>
      </c>
      <c r="E131" s="25">
        <f t="shared" si="22"/>
        <v>6.6134218884730603E-2</v>
      </c>
      <c r="F131" s="24">
        <f>SUM(REP_EPG034_EjecucionPresupuesta!Y106:Y108)</f>
        <v>1487927337</v>
      </c>
      <c r="G131" s="25">
        <f t="shared" ref="G131:G135" si="23">+F131/C131</f>
        <v>6.6134218884730603E-2</v>
      </c>
      <c r="H131" s="24">
        <f>SUM(REP_EPG034_EjecucionPresupuesta!AA106:AA108)</f>
        <v>1487927337</v>
      </c>
      <c r="I131" s="26">
        <f t="shared" ref="I131:I135" si="24">+H131/C131</f>
        <v>6.6134218884730603E-2</v>
      </c>
    </row>
    <row r="132" spans="2:9" ht="18" customHeight="1">
      <c r="B132" s="27" t="s">
        <v>13</v>
      </c>
      <c r="C132" s="24">
        <f>SUM(REP_EPG034_EjecucionPresupuesta!T109)</f>
        <v>70059900000</v>
      </c>
      <c r="D132" s="24">
        <f>SUM(REP_EPG034_EjecucionPresupuesta!X109)</f>
        <v>15440417800.780001</v>
      </c>
      <c r="E132" s="25">
        <f t="shared" si="22"/>
        <v>0.22038880730317914</v>
      </c>
      <c r="F132" s="24">
        <f>SUM(REP_EPG034_EjecucionPresupuesta!Y109)</f>
        <v>0</v>
      </c>
      <c r="G132" s="25">
        <f t="shared" si="23"/>
        <v>0</v>
      </c>
      <c r="H132" s="24">
        <f>SUM(REP_EPG034_EjecucionPresupuesta!AA109)</f>
        <v>0</v>
      </c>
      <c r="I132" s="26">
        <f t="shared" si="24"/>
        <v>0</v>
      </c>
    </row>
    <row r="133" spans="2:9" ht="18" customHeight="1">
      <c r="B133" s="27" t="s">
        <v>14</v>
      </c>
      <c r="C133" s="24">
        <f>SUM(REP_EPG034_EjecucionPresupuesta!T110:T114)</f>
        <v>971661800000</v>
      </c>
      <c r="D133" s="24">
        <f>SUM(REP_EPG034_EjecucionPresupuesta!X110:X114)</f>
        <v>473311649804.51001</v>
      </c>
      <c r="E133" s="25">
        <f t="shared" si="22"/>
        <v>0.4871156299491346</v>
      </c>
      <c r="F133" s="24">
        <f>SUM(REP_EPG034_EjecucionPresupuesta!Y110:Y114)</f>
        <v>7502157</v>
      </c>
      <c r="G133" s="25">
        <f t="shared" si="23"/>
        <v>7.7209549660180119E-6</v>
      </c>
      <c r="H133" s="24">
        <f>SUM(REP_EPG034_EjecucionPresupuesta!AA110:AA114)</f>
        <v>7502157</v>
      </c>
      <c r="I133" s="26">
        <f t="shared" si="24"/>
        <v>7.7209549660180119E-6</v>
      </c>
    </row>
    <row r="134" spans="2:9" ht="30" customHeight="1">
      <c r="B134" s="34" t="s">
        <v>15</v>
      </c>
      <c r="C134" s="24">
        <f>SUM(REP_EPG034_EjecucionPresupuesta!T115:T116)</f>
        <v>3438823000</v>
      </c>
      <c r="D134" s="24">
        <f>SUM(REP_EPG034_EjecucionPresupuesta!X115:X116)</f>
        <v>0</v>
      </c>
      <c r="E134" s="25">
        <f t="shared" si="22"/>
        <v>0</v>
      </c>
      <c r="F134" s="24">
        <f>SUM(REP_EPG034_EjecucionPresupuesta!Y115:Y116)</f>
        <v>0</v>
      </c>
      <c r="G134" s="25">
        <f t="shared" si="23"/>
        <v>0</v>
      </c>
      <c r="H134" s="24">
        <f>SUM(REP_EPG034_EjecucionPresupuesta!AA115:AA116)</f>
        <v>0</v>
      </c>
      <c r="I134" s="26">
        <f t="shared" si="24"/>
        <v>0</v>
      </c>
    </row>
    <row r="135" spans="2:9" ht="30" customHeight="1">
      <c r="B135" s="60" t="s">
        <v>236</v>
      </c>
      <c r="C135" s="57">
        <f>SUM(REP_EPG034_EjecucionPresupuesta!T117)</f>
        <v>728504435</v>
      </c>
      <c r="D135" s="57">
        <f>SUM(REP_EPG034_EjecucionPresupuesta!X117)</f>
        <v>0</v>
      </c>
      <c r="E135" s="61">
        <f t="shared" si="22"/>
        <v>0</v>
      </c>
      <c r="F135" s="57">
        <f>SUM(REP_EPG034_EjecucionPresupuesta!Y117)</f>
        <v>0</v>
      </c>
      <c r="G135" s="61">
        <f t="shared" si="23"/>
        <v>0</v>
      </c>
      <c r="H135" s="57">
        <f>SUM(REP_EPG034_EjecucionPresupuesta!AA117)</f>
        <v>0</v>
      </c>
      <c r="I135" s="63">
        <f t="shared" si="24"/>
        <v>0</v>
      </c>
    </row>
    <row r="136" spans="2:9" ht="18" customHeight="1">
      <c r="B136" s="17" t="s">
        <v>10</v>
      </c>
      <c r="C136" s="18">
        <f>SUM(REP_EPG034_EjecucionPresupuesta!T118:T122)</f>
        <v>412212146936</v>
      </c>
      <c r="D136" s="18">
        <f>SUM(REP_EPG034_EjecucionPresupuesta!X118:X122)</f>
        <v>154608773515.25</v>
      </c>
      <c r="E136" s="19">
        <f t="shared" si="22"/>
        <v>0.3750708819826567</v>
      </c>
      <c r="F136" s="18">
        <f>SUM(REP_EPG034_EjecucionPresupuesta!Y118:Y122)</f>
        <v>0</v>
      </c>
      <c r="G136" s="19">
        <f>+F136/C136</f>
        <v>0</v>
      </c>
      <c r="H136" s="18">
        <f>SUM(REP_EPG034_EjecucionPresupuesta!AA118:AA122)</f>
        <v>0</v>
      </c>
      <c r="I136" s="19">
        <f>+H136/C136</f>
        <v>0</v>
      </c>
    </row>
    <row r="137" spans="2:9" s="38" customFormat="1" ht="6" customHeight="1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>
      <c r="B138" s="7" t="s">
        <v>11</v>
      </c>
      <c r="C138" s="8">
        <f>+C130+C135+C136</f>
        <v>1480599774371</v>
      </c>
      <c r="D138" s="8">
        <f>+D130+D135+D136</f>
        <v>644848768457.54004</v>
      </c>
      <c r="E138" s="9">
        <f>+D138/C138</f>
        <v>0.43553212665555735</v>
      </c>
      <c r="F138" s="8">
        <f>+F130+F135+F136</f>
        <v>1495429494</v>
      </c>
      <c r="G138" s="9">
        <f>+F138/C138</f>
        <v>1.0100160218079867E-3</v>
      </c>
      <c r="H138" s="8">
        <f>+H130+H135+H136</f>
        <v>1495429494</v>
      </c>
      <c r="I138" s="9">
        <f>+H138/C138</f>
        <v>1.0100160218079867E-3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2TV4CCKVFCYA-1167877901-734</_dlc_DocId>
    <_dlc_DocIdUrl xmlns="81cc8fc0-8d1e-4295-8f37-5d076116407c">
      <Url>https://www.minjusticia.gov.co/ministerio/_layouts/15/DocIdRedir.aspx?ID=2TV4CCKVFCYA-1167877901-734</Url>
      <Description>2TV4CCKVFCYA-1167877901-734</Description>
    </_dlc_DocIdUrl>
  </documentManagement>
</p:properties>
</file>

<file path=customXml/itemProps1.xml><?xml version="1.0" encoding="utf-8"?>
<ds:datastoreItem xmlns:ds="http://schemas.openxmlformats.org/officeDocument/2006/customXml" ds:itemID="{DD6570A0-9D0C-4C78-8C6D-D5D0AD6B872B}"/>
</file>

<file path=customXml/itemProps2.xml><?xml version="1.0" encoding="utf-8"?>
<ds:datastoreItem xmlns:ds="http://schemas.openxmlformats.org/officeDocument/2006/customXml" ds:itemID="{F20345FE-C618-4674-8A32-E4B4ADC1E815}"/>
</file>

<file path=customXml/itemProps3.xml><?xml version="1.0" encoding="utf-8"?>
<ds:datastoreItem xmlns:ds="http://schemas.openxmlformats.org/officeDocument/2006/customXml" ds:itemID="{46B26833-08AF-4A6E-90FC-D26D5C0EFEFC}"/>
</file>

<file path=customXml/itemProps4.xml><?xml version="1.0" encoding="utf-8"?>
<ds:datastoreItem xmlns:ds="http://schemas.openxmlformats.org/officeDocument/2006/customXml" ds:itemID="{3D167D60-A7FC-4B2D-9E73-19F358FA9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2022-04-08T18:22:52Z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e02ec766-0694-4b3e-af89-e22ee7768b9c</vt:lpwstr>
  </property>
</Properties>
</file>