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C22" i="1"/>
  <c r="D18" i="1"/>
  <c r="D19" i="1"/>
  <c r="D20" i="1"/>
  <c r="D21" i="1"/>
  <c r="G131" i="1"/>
  <c r="G130" i="1"/>
  <c r="G129" i="1"/>
  <c r="G128" i="1"/>
  <c r="G127" i="1"/>
  <c r="E131" i="1"/>
  <c r="E130" i="1"/>
  <c r="E129" i="1"/>
  <c r="E128" i="1"/>
  <c r="E127" i="1"/>
  <c r="G109" i="1"/>
  <c r="E109" i="1"/>
  <c r="G86" i="1"/>
  <c r="E86" i="1"/>
  <c r="E42" i="1"/>
  <c r="G42" i="1"/>
  <c r="G39" i="1"/>
  <c r="G38" i="1"/>
  <c r="E40" i="1"/>
  <c r="E39" i="1"/>
  <c r="E38" i="1"/>
  <c r="G107" i="1"/>
  <c r="G106" i="1"/>
  <c r="G82" i="1"/>
  <c r="G83" i="1"/>
  <c r="G84" i="1"/>
  <c r="G85" i="1"/>
  <c r="G81" i="1"/>
  <c r="F16" i="1" l="1"/>
  <c r="F24" i="1" s="1"/>
  <c r="D17" i="1"/>
  <c r="C21" i="1"/>
  <c r="C20" i="1"/>
  <c r="E20" i="1" s="1"/>
  <c r="C19" i="1"/>
  <c r="C18" i="1"/>
  <c r="C17" i="1"/>
  <c r="E82" i="1"/>
  <c r="E83" i="1"/>
  <c r="E84" i="1"/>
  <c r="E85" i="1"/>
  <c r="E81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C133" i="1" l="1"/>
  <c r="E133" i="1" s="1"/>
  <c r="C80" i="1"/>
  <c r="F104" i="1"/>
  <c r="D104" i="1"/>
  <c r="D111" i="1" s="1"/>
  <c r="C104" i="1"/>
  <c r="F80" i="1"/>
  <c r="D80" i="1"/>
  <c r="F59" i="1"/>
  <c r="D59" i="1"/>
  <c r="C59" i="1"/>
  <c r="F37" i="1"/>
  <c r="F44" i="1" s="1"/>
  <c r="D37" i="1"/>
  <c r="D44" i="1" s="1"/>
  <c r="G133" i="1" l="1"/>
  <c r="G104" i="1"/>
  <c r="F111" i="1"/>
  <c r="E104" i="1"/>
  <c r="C111" i="1"/>
  <c r="E80" i="1"/>
  <c r="G64" i="1"/>
  <c r="D66" i="1"/>
  <c r="G61" i="1"/>
  <c r="E64" i="1"/>
  <c r="E61" i="1"/>
  <c r="G24" i="1" l="1"/>
  <c r="G17" i="1"/>
  <c r="D22" i="1"/>
  <c r="D24" i="1" s="1"/>
  <c r="E24" i="1" s="1"/>
  <c r="E17" i="1"/>
  <c r="G22" i="1" l="1"/>
  <c r="E22" i="1"/>
  <c r="E59" i="1" l="1"/>
  <c r="G111" i="1" l="1"/>
  <c r="G80" i="1"/>
  <c r="G59" i="1"/>
  <c r="E126" i="1"/>
  <c r="G44" i="1"/>
  <c r="G37" i="1"/>
  <c r="E37" i="1"/>
  <c r="E44" i="1"/>
  <c r="G126" i="1"/>
  <c r="C88" i="1"/>
  <c r="F88" i="1"/>
  <c r="E111" i="1"/>
  <c r="D88" i="1"/>
  <c r="C66" i="1"/>
  <c r="E66" i="1" s="1"/>
  <c r="F66" i="1"/>
  <c r="G16" i="1"/>
  <c r="E88" i="1" l="1"/>
  <c r="G88" i="1"/>
  <c r="E16" i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<sst xmlns="http://schemas.openxmlformats.org/spreadsheetml/2006/main" count="87" uniqueCount="16">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</sst>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733395</xdr:colOff>
      <xdr:row>98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129839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1034919</xdr:colOff>
      <xdr:row>32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4"/>
  <sheetViews>
    <sheetView showGridLines="0" tabSelected="1" zoomScaleNormal="100" workbookViewId="0">
      <selection activeCell="D23" sqref="D23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9" max="9" width="16.140625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211493078258.74002</v>
      </c>
      <c r="D16" s="16">
        <f>+D17+D18+D19+D20+D21</f>
        <v>179443470874.45001</v>
      </c>
      <c r="E16" s="32">
        <f>+D16/C16</f>
        <v>0.84846025388556401</v>
      </c>
      <c r="F16" s="16">
        <f>+F17+F18+F19+F20+F21</f>
        <v>168558647814.47</v>
      </c>
      <c r="G16" s="32">
        <f>+F16/C16</f>
        <v>0.7969936850994993</v>
      </c>
    </row>
    <row r="17" spans="2:9" s="1" customFormat="1" ht="18" customHeight="1" x14ac:dyDescent="0.25">
      <c r="B17" s="19" t="s">
        <v>7</v>
      </c>
      <c r="C17" s="29">
        <f t="shared" ref="C17:D19" si="0">+C38+C60+C81+C105+C127</f>
        <v>702249878.63</v>
      </c>
      <c r="D17" s="29">
        <f t="shared" si="0"/>
        <v>696696623.52999997</v>
      </c>
      <c r="E17" s="33">
        <f>+D17/C17</f>
        <v>0.9920921950021071</v>
      </c>
      <c r="F17" s="29">
        <f>+F38+F60+F81+F105+F127</f>
        <v>693414030.97000003</v>
      </c>
      <c r="G17" s="33">
        <f>+F17/C17</f>
        <v>0.98741780108636323</v>
      </c>
    </row>
    <row r="18" spans="2:9" s="1" customFormat="1" ht="18" customHeight="1" x14ac:dyDescent="0.25">
      <c r="B18" s="19" t="s">
        <v>12</v>
      </c>
      <c r="C18" s="29">
        <f t="shared" si="0"/>
        <v>32799161201.32</v>
      </c>
      <c r="D18" s="29">
        <f t="shared" si="0"/>
        <v>22884598487.619999</v>
      </c>
      <c r="E18" s="33">
        <f t="shared" ref="E18:E21" si="1">+D18/C18</f>
        <v>0.69771901626249544</v>
      </c>
      <c r="F18" s="29">
        <f>+F39+F61+F82+F106+F128</f>
        <v>20855153276.269997</v>
      </c>
      <c r="G18" s="33">
        <f t="shared" ref="G18:G21" si="2">+F18/C18</f>
        <v>0.63584410431296889</v>
      </c>
    </row>
    <row r="19" spans="2:9" s="1" customFormat="1" ht="18" customHeight="1" x14ac:dyDescent="0.25">
      <c r="B19" s="19" t="s">
        <v>13</v>
      </c>
      <c r="C19" s="29">
        <f t="shared" si="0"/>
        <v>177901733985.79001</v>
      </c>
      <c r="D19" s="29">
        <f t="shared" si="0"/>
        <v>155772242590.30002</v>
      </c>
      <c r="E19" s="33">
        <f t="shared" si="1"/>
        <v>0.87560834343943161</v>
      </c>
      <c r="F19" s="29">
        <f>+F40+F62+F83+F107+F129</f>
        <v>146970503269.23001</v>
      </c>
      <c r="G19" s="33">
        <f t="shared" si="2"/>
        <v>0.82613305658375069</v>
      </c>
    </row>
    <row r="20" spans="2:9" s="22" customFormat="1" ht="24.95" customHeight="1" x14ac:dyDescent="0.25">
      <c r="B20" s="19" t="s">
        <v>8</v>
      </c>
      <c r="C20" s="21">
        <f>+C84</f>
        <v>790000</v>
      </c>
      <c r="D20" s="21">
        <f>+D84</f>
        <v>790000</v>
      </c>
      <c r="E20" s="33">
        <f t="shared" si="1"/>
        <v>1</v>
      </c>
      <c r="F20" s="21">
        <f>+F84</f>
        <v>0</v>
      </c>
      <c r="G20" s="33">
        <f t="shared" si="2"/>
        <v>0</v>
      </c>
    </row>
    <row r="21" spans="2:9" s="1" customFormat="1" ht="30" customHeight="1" x14ac:dyDescent="0.3">
      <c r="B21" s="20" t="s">
        <v>14</v>
      </c>
      <c r="C21" s="31">
        <f>+C41+C63+C85+C108+C130</f>
        <v>89143193</v>
      </c>
      <c r="D21" s="31">
        <f>+D41+D63+D85+D108+D130</f>
        <v>89143173</v>
      </c>
      <c r="E21" s="33">
        <f t="shared" si="1"/>
        <v>0.99999977564187092</v>
      </c>
      <c r="F21" s="29">
        <f>+F41+F63+F85+F108+F130</f>
        <v>39577238</v>
      </c>
      <c r="G21" s="33">
        <f t="shared" si="2"/>
        <v>0.44397375355401508</v>
      </c>
    </row>
    <row r="22" spans="2:9" s="5" customFormat="1" ht="18" x14ac:dyDescent="0.25">
      <c r="B22" s="15" t="s">
        <v>9</v>
      </c>
      <c r="C22" s="16">
        <f>+C42+C64+C86+C109+C131</f>
        <v>85552348705.220001</v>
      </c>
      <c r="D22" s="16">
        <f>+D42+D64+D86+D109+D131</f>
        <v>12279942360.52</v>
      </c>
      <c r="E22" s="32">
        <f>+D22/C22</f>
        <v>0.1435371739802479</v>
      </c>
      <c r="F22" s="16">
        <f>+F42+F64+F86+F109+F131</f>
        <v>9100783456.2700005</v>
      </c>
      <c r="G22" s="32">
        <f>+F22/C22</f>
        <v>0.10637678093009167</v>
      </c>
    </row>
    <row r="23" spans="2:9" s="1" customFormat="1" ht="6" customHeight="1" x14ac:dyDescent="0.3">
      <c r="B23" s="4"/>
      <c r="C23" s="4"/>
      <c r="D23" s="4"/>
      <c r="E23" s="34"/>
      <c r="F23" s="4"/>
      <c r="G23" s="34"/>
    </row>
    <row r="24" spans="2:9" s="5" customFormat="1" ht="18" x14ac:dyDescent="0.25">
      <c r="B24" s="17" t="s">
        <v>10</v>
      </c>
      <c r="C24" s="18">
        <f>+C22+C16</f>
        <v>297045426963.96002</v>
      </c>
      <c r="D24" s="18">
        <f>+D22+D16</f>
        <v>191723413234.97</v>
      </c>
      <c r="E24" s="35">
        <f>+D24/C24</f>
        <v>0.64543465689586743</v>
      </c>
      <c r="F24" s="18">
        <f>+F22+F16</f>
        <v>177659431270.73999</v>
      </c>
      <c r="G24" s="35">
        <f>+F24/C24</f>
        <v>0.59808842400490847</v>
      </c>
      <c r="I24" s="43"/>
    </row>
    <row r="25" spans="2:9" x14ac:dyDescent="0.25">
      <c r="I25" s="13"/>
    </row>
    <row r="26" spans="2:9" x14ac:dyDescent="0.25">
      <c r="C26" s="13"/>
      <c r="D26" s="13"/>
      <c r="E26" s="13"/>
      <c r="F26" s="13"/>
      <c r="G26" s="13"/>
    </row>
    <row r="31" spans="2:9" ht="24" x14ac:dyDescent="0.35">
      <c r="B31" s="7"/>
      <c r="C31" s="14"/>
      <c r="D31" s="44" t="s">
        <v>15</v>
      </c>
      <c r="E31" s="44"/>
      <c r="F31" s="44"/>
      <c r="G31" s="44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3" t="s">
        <v>6</v>
      </c>
      <c r="C37" s="24">
        <f>+C38+C39+C40+C41</f>
        <v>237584110.53</v>
      </c>
      <c r="D37" s="24">
        <f>+D38+D39+D40+D41</f>
        <v>237584110.53</v>
      </c>
      <c r="E37" s="36">
        <f>+D37/C37</f>
        <v>1</v>
      </c>
      <c r="F37" s="24">
        <f>+F38+F39+F40+F41</f>
        <v>237584110.53</v>
      </c>
      <c r="G37" s="36">
        <f>+F37/C37</f>
        <v>1</v>
      </c>
    </row>
    <row r="38" spans="2:7" ht="18" customHeight="1" x14ac:dyDescent="0.25">
      <c r="B38" s="19" t="s">
        <v>7</v>
      </c>
      <c r="C38" s="30">
        <v>19255245</v>
      </c>
      <c r="D38" s="30">
        <v>19255245</v>
      </c>
      <c r="E38" s="37">
        <f>+D38/C38</f>
        <v>1</v>
      </c>
      <c r="F38" s="30">
        <v>19255245</v>
      </c>
      <c r="G38" s="37">
        <f>+F38/C38</f>
        <v>1</v>
      </c>
    </row>
    <row r="39" spans="2:7" ht="18" customHeight="1" x14ac:dyDescent="0.25">
      <c r="B39" s="19" t="s">
        <v>12</v>
      </c>
      <c r="C39" s="30">
        <v>217890123.53</v>
      </c>
      <c r="D39" s="30">
        <v>217890123.53</v>
      </c>
      <c r="E39" s="37">
        <f>+D39/C39</f>
        <v>1</v>
      </c>
      <c r="F39" s="30">
        <v>217890123.53</v>
      </c>
      <c r="G39" s="37">
        <f>+F39/C39</f>
        <v>1</v>
      </c>
    </row>
    <row r="40" spans="2:7" ht="18" customHeight="1" x14ac:dyDescent="0.25">
      <c r="B40" s="19" t="s">
        <v>13</v>
      </c>
      <c r="C40" s="30">
        <v>438742</v>
      </c>
      <c r="D40" s="30">
        <v>438742</v>
      </c>
      <c r="E40" s="37">
        <f>+D40/C40</f>
        <v>1</v>
      </c>
      <c r="F40" s="30">
        <v>438742</v>
      </c>
      <c r="G40" s="40">
        <v>0</v>
      </c>
    </row>
    <row r="41" spans="2:7" ht="30" customHeight="1" x14ac:dyDescent="0.3">
      <c r="B41" s="20" t="s">
        <v>14</v>
      </c>
      <c r="C41" s="30">
        <v>0</v>
      </c>
      <c r="D41" s="30">
        <v>0</v>
      </c>
      <c r="E41" s="37">
        <v>0</v>
      </c>
      <c r="F41" s="30">
        <v>0</v>
      </c>
      <c r="G41" s="40">
        <v>0</v>
      </c>
    </row>
    <row r="42" spans="2:7" ht="18" x14ac:dyDescent="0.25">
      <c r="B42" s="23" t="s">
        <v>9</v>
      </c>
      <c r="C42" s="25">
        <v>3516079544.5999999</v>
      </c>
      <c r="D42" s="25">
        <v>3221316261.5999999</v>
      </c>
      <c r="E42" s="36">
        <f>+D42/C42</f>
        <v>0.91616706071035914</v>
      </c>
      <c r="F42" s="25">
        <v>3221316261.5999999</v>
      </c>
      <c r="G42" s="36">
        <f>+F42/C42</f>
        <v>0.91616706071035914</v>
      </c>
    </row>
    <row r="43" spans="2:7" ht="6" customHeight="1" x14ac:dyDescent="0.3">
      <c r="B43" s="9"/>
      <c r="C43" s="9"/>
      <c r="D43" s="10"/>
      <c r="E43" s="38"/>
      <c r="F43" s="10"/>
      <c r="G43" s="38"/>
    </row>
    <row r="44" spans="2:7" ht="18" x14ac:dyDescent="0.25">
      <c r="B44" s="26" t="s">
        <v>10</v>
      </c>
      <c r="C44" s="27">
        <f>+C42+C37</f>
        <v>3753663655.1300001</v>
      </c>
      <c r="D44" s="27">
        <f>+D42+D37</f>
        <v>3458900372.1300001</v>
      </c>
      <c r="E44" s="39">
        <f>+D44/C44</f>
        <v>0.92147317658651773</v>
      </c>
      <c r="F44" s="27">
        <f>+F42+F37</f>
        <v>3458900372.1300001</v>
      </c>
      <c r="G44" s="39">
        <f>+F44/C44</f>
        <v>0.92147317658651773</v>
      </c>
    </row>
    <row r="52" spans="2:7" ht="24" x14ac:dyDescent="0.35">
      <c r="C52" s="14"/>
      <c r="D52" s="44" t="s">
        <v>15</v>
      </c>
      <c r="E52" s="44"/>
      <c r="F52" s="44"/>
      <c r="G52" s="44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5" t="s">
        <v>6</v>
      </c>
      <c r="C59" s="28">
        <f>+C60+C61+C62+C63</f>
        <v>3894537743.3600001</v>
      </c>
      <c r="D59" s="28">
        <f>+D60+D61+D62+D63</f>
        <v>1198445008.49</v>
      </c>
      <c r="E59" s="32">
        <f>+D59/C59</f>
        <v>0.30772458439600214</v>
      </c>
      <c r="F59" s="28">
        <f>+F60+F61+F62+F63</f>
        <v>1130528622.3699999</v>
      </c>
      <c r="G59" s="32">
        <f>+F59/C59</f>
        <v>0.29028570189042252</v>
      </c>
    </row>
    <row r="60" spans="2:7" ht="18" customHeight="1" x14ac:dyDescent="0.25">
      <c r="B60" s="19" t="s">
        <v>7</v>
      </c>
      <c r="C60" s="29">
        <v>0</v>
      </c>
      <c r="D60" s="29">
        <v>0</v>
      </c>
      <c r="E60" s="33">
        <v>0</v>
      </c>
      <c r="F60" s="29">
        <v>0</v>
      </c>
      <c r="G60" s="33">
        <v>0</v>
      </c>
    </row>
    <row r="61" spans="2:7" ht="18" customHeight="1" x14ac:dyDescent="0.25">
      <c r="B61" s="19" t="s">
        <v>12</v>
      </c>
      <c r="C61" s="29">
        <v>3894537743.3600001</v>
      </c>
      <c r="D61" s="29">
        <v>1198445008.49</v>
      </c>
      <c r="E61" s="33">
        <f>+D61/C61</f>
        <v>0.30772458439600214</v>
      </c>
      <c r="F61" s="29">
        <v>1130528622.3699999</v>
      </c>
      <c r="G61" s="33">
        <f t="shared" ref="G61" si="3">+F61/C61</f>
        <v>0.29028570189042252</v>
      </c>
    </row>
    <row r="62" spans="2:7" ht="18" customHeight="1" x14ac:dyDescent="0.25">
      <c r="B62" s="19" t="s">
        <v>13</v>
      </c>
      <c r="C62" s="29">
        <v>0</v>
      </c>
      <c r="D62" s="29">
        <v>0</v>
      </c>
      <c r="E62" s="33">
        <v>0</v>
      </c>
      <c r="F62" s="29">
        <v>0</v>
      </c>
      <c r="G62" s="33">
        <v>0</v>
      </c>
    </row>
    <row r="63" spans="2:7" ht="30" customHeight="1" x14ac:dyDescent="0.3">
      <c r="B63" s="20" t="s">
        <v>14</v>
      </c>
      <c r="C63" s="29">
        <v>0</v>
      </c>
      <c r="D63" s="29">
        <v>0</v>
      </c>
      <c r="E63" s="33">
        <v>0</v>
      </c>
      <c r="F63" s="29">
        <v>0</v>
      </c>
      <c r="G63" s="33">
        <v>0</v>
      </c>
    </row>
    <row r="64" spans="2:7" ht="18" x14ac:dyDescent="0.25">
      <c r="B64" s="15" t="s">
        <v>9</v>
      </c>
      <c r="C64" s="16">
        <v>10275045948.940001</v>
      </c>
      <c r="D64" s="16">
        <v>1570831865.75</v>
      </c>
      <c r="E64" s="32">
        <f>+D64/C64</f>
        <v>0.15287833003920054</v>
      </c>
      <c r="F64" s="16">
        <v>1315244666.75</v>
      </c>
      <c r="G64" s="32">
        <f>+F64/C64</f>
        <v>0.12800377470678698</v>
      </c>
    </row>
    <row r="65" spans="2:7" ht="6" customHeight="1" x14ac:dyDescent="0.3">
      <c r="B65" s="4"/>
      <c r="C65" s="4"/>
      <c r="D65" s="4"/>
      <c r="E65" s="34"/>
      <c r="F65" s="4"/>
      <c r="G65" s="34"/>
    </row>
    <row r="66" spans="2:7" ht="18" x14ac:dyDescent="0.25">
      <c r="B66" s="17" t="s">
        <v>10</v>
      </c>
      <c r="C66" s="18">
        <f>+C64+C59</f>
        <v>14169583692.300001</v>
      </c>
      <c r="D66" s="18">
        <f>+D64+D59</f>
        <v>2769276874.2399998</v>
      </c>
      <c r="E66" s="35">
        <f>+D66/C66</f>
        <v>0.19543812538013189</v>
      </c>
      <c r="F66" s="18">
        <f>+F64+F59</f>
        <v>2445773289.1199999</v>
      </c>
      <c r="G66" s="35">
        <f>+F66/C66</f>
        <v>0.17260727924202005</v>
      </c>
    </row>
    <row r="74" spans="2:7" ht="24" x14ac:dyDescent="0.35">
      <c r="B74" s="7"/>
      <c r="C74" s="14"/>
      <c r="D74" s="44" t="s">
        <v>15</v>
      </c>
      <c r="E74" s="44"/>
      <c r="F74" s="44"/>
      <c r="G74" s="44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3" t="s">
        <v>6</v>
      </c>
      <c r="C80" s="24">
        <f>+C81+C82+C83+C84+C85</f>
        <v>18864679669.610001</v>
      </c>
      <c r="D80" s="24">
        <f>+D81+D82+D83+D84+D85</f>
        <v>16537562952.380001</v>
      </c>
      <c r="E80" s="36">
        <f>+D80/C80</f>
        <v>0.87664159911610573</v>
      </c>
      <c r="F80" s="24">
        <f>+F81+F82+F83+F84+F85</f>
        <v>14846071395.59</v>
      </c>
      <c r="G80" s="36">
        <f>+F80/C80</f>
        <v>0.78697712633341099</v>
      </c>
    </row>
    <row r="81" spans="2:7" ht="18" customHeight="1" x14ac:dyDescent="0.25">
      <c r="B81" s="19" t="s">
        <v>7</v>
      </c>
      <c r="C81" s="30">
        <v>668815331.63</v>
      </c>
      <c r="D81" s="30">
        <v>663262076.52999997</v>
      </c>
      <c r="E81" s="40">
        <f>+D81/C81</f>
        <v>0.99169687829005659</v>
      </c>
      <c r="F81" s="30">
        <v>659979483.97000003</v>
      </c>
      <c r="G81" s="40">
        <f>+F81/C81</f>
        <v>0.98678880814758574</v>
      </c>
    </row>
    <row r="82" spans="2:7" ht="18" customHeight="1" x14ac:dyDescent="0.25">
      <c r="B82" s="19" t="s">
        <v>12</v>
      </c>
      <c r="C82" s="30">
        <v>11816241963.66</v>
      </c>
      <c r="D82" s="30">
        <v>9494793972</v>
      </c>
      <c r="E82" s="40">
        <f t="shared" ref="E82:E85" si="4">+D82/C82</f>
        <v>0.80353753767065317</v>
      </c>
      <c r="F82" s="30">
        <v>8529638075.7699995</v>
      </c>
      <c r="G82" s="40">
        <f t="shared" ref="G82:G85" si="5">+F82/C82</f>
        <v>0.72185709314368196</v>
      </c>
    </row>
    <row r="83" spans="2:7" ht="18" customHeight="1" x14ac:dyDescent="0.25">
      <c r="B83" s="19" t="s">
        <v>13</v>
      </c>
      <c r="C83" s="30">
        <v>6305314021.3199997</v>
      </c>
      <c r="D83" s="30">
        <v>6305198570.8500004</v>
      </c>
      <c r="E83" s="40">
        <f t="shared" si="4"/>
        <v>0.99998168997299597</v>
      </c>
      <c r="F83" s="30">
        <v>5632501437.8500004</v>
      </c>
      <c r="G83" s="40">
        <f t="shared" si="5"/>
        <v>0.89329435755379749</v>
      </c>
    </row>
    <row r="84" spans="2:7" ht="24.95" customHeight="1" x14ac:dyDescent="0.25">
      <c r="B84" s="19" t="s">
        <v>8</v>
      </c>
      <c r="C84" s="21">
        <v>790000</v>
      </c>
      <c r="D84" s="21">
        <v>790000</v>
      </c>
      <c r="E84" s="40">
        <f t="shared" si="4"/>
        <v>1</v>
      </c>
      <c r="F84" s="30">
        <v>0</v>
      </c>
      <c r="G84" s="40">
        <f t="shared" si="5"/>
        <v>0</v>
      </c>
    </row>
    <row r="85" spans="2:7" ht="30" customHeight="1" x14ac:dyDescent="0.3">
      <c r="B85" s="20" t="s">
        <v>14</v>
      </c>
      <c r="C85" s="21">
        <v>73518353</v>
      </c>
      <c r="D85" s="21">
        <v>73518333</v>
      </c>
      <c r="E85" s="40">
        <f t="shared" si="4"/>
        <v>0.99999972795908532</v>
      </c>
      <c r="F85" s="30">
        <v>23952398</v>
      </c>
      <c r="G85" s="40">
        <f t="shared" si="5"/>
        <v>0.32580161310196926</v>
      </c>
    </row>
    <row r="86" spans="2:7" ht="18" x14ac:dyDescent="0.25">
      <c r="B86" s="23" t="s">
        <v>9</v>
      </c>
      <c r="C86" s="25">
        <v>329917241.89999998</v>
      </c>
      <c r="D86" s="25">
        <v>328468291.89999998</v>
      </c>
      <c r="E86" s="36">
        <f>+D86/C86</f>
        <v>0.99560814102453254</v>
      </c>
      <c r="F86" s="25">
        <v>328468291.89999998</v>
      </c>
      <c r="G86" s="36">
        <f>+F86/C86</f>
        <v>0.99560814102453254</v>
      </c>
    </row>
    <row r="87" spans="2:7" ht="6" customHeight="1" x14ac:dyDescent="0.3">
      <c r="B87" s="9"/>
      <c r="C87" s="9"/>
      <c r="D87" s="10"/>
      <c r="E87" s="38"/>
      <c r="F87" s="10"/>
      <c r="G87" s="38"/>
    </row>
    <row r="88" spans="2:7" ht="18" x14ac:dyDescent="0.25">
      <c r="B88" s="26" t="s">
        <v>10</v>
      </c>
      <c r="C88" s="27">
        <f>+C86+C80</f>
        <v>19194596911.510002</v>
      </c>
      <c r="D88" s="27">
        <f>+D86+D80</f>
        <v>16866031244.280001</v>
      </c>
      <c r="E88" s="39">
        <f>+D88/C88</f>
        <v>0.87868639920051239</v>
      </c>
      <c r="F88" s="27">
        <f>+F86+F80</f>
        <v>15174539687.49</v>
      </c>
      <c r="G88" s="39">
        <f>+F88/C88</f>
        <v>0.79056308175925372</v>
      </c>
    </row>
    <row r="97" spans="2:7" ht="24" x14ac:dyDescent="0.35">
      <c r="C97" s="14"/>
      <c r="D97" s="44" t="s">
        <v>15</v>
      </c>
      <c r="E97" s="44"/>
      <c r="F97" s="44"/>
      <c r="G97" s="44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5" t="s">
        <v>6</v>
      </c>
      <c r="C104" s="28">
        <f>+C105+C106+C107+C108</f>
        <v>9956030957.7999992</v>
      </c>
      <c r="D104" s="28">
        <f>+D105+D106+D107+D108</f>
        <v>9701870725.7299995</v>
      </c>
      <c r="E104" s="32">
        <f>+D104/C104</f>
        <v>0.97447173144124477</v>
      </c>
      <c r="F104" s="28">
        <f>+F105+F106+F107+F108</f>
        <v>9701870725.7299995</v>
      </c>
      <c r="G104" s="32">
        <f>+F104/C104</f>
        <v>0.97447173144124477</v>
      </c>
    </row>
    <row r="105" spans="2:7" ht="18" customHeight="1" x14ac:dyDescent="0.3">
      <c r="B105" s="19" t="s">
        <v>7</v>
      </c>
      <c r="C105" s="6">
        <v>0</v>
      </c>
      <c r="D105" s="6">
        <v>0</v>
      </c>
      <c r="E105" s="41">
        <v>0</v>
      </c>
      <c r="F105" s="6">
        <v>0</v>
      </c>
      <c r="G105" s="41">
        <v>0</v>
      </c>
    </row>
    <row r="106" spans="2:7" ht="18" customHeight="1" x14ac:dyDescent="0.3">
      <c r="B106" s="19" t="s">
        <v>12</v>
      </c>
      <c r="C106" s="6">
        <v>437202573.80000001</v>
      </c>
      <c r="D106" s="6">
        <v>437202573.30000001</v>
      </c>
      <c r="E106" s="41">
        <f>+D106/C106</f>
        <v>0.99999999885636537</v>
      </c>
      <c r="F106" s="6">
        <v>437202573.30000001</v>
      </c>
      <c r="G106" s="41">
        <f>+F106/C106</f>
        <v>0.99999999885636537</v>
      </c>
    </row>
    <row r="107" spans="2:7" ht="18" customHeight="1" x14ac:dyDescent="0.3">
      <c r="B107" s="19" t="s">
        <v>13</v>
      </c>
      <c r="C107" s="6">
        <v>9518828384</v>
      </c>
      <c r="D107" s="6">
        <v>9264668152.4300003</v>
      </c>
      <c r="E107" s="41">
        <f>+D107/C107</f>
        <v>0.97329921064684677</v>
      </c>
      <c r="F107" s="6">
        <v>9264668152.4300003</v>
      </c>
      <c r="G107" s="41">
        <f>+F107/C107</f>
        <v>0.97329921064684677</v>
      </c>
    </row>
    <row r="108" spans="2:7" ht="30" customHeight="1" x14ac:dyDescent="0.3">
      <c r="B108" s="20" t="s">
        <v>14</v>
      </c>
      <c r="C108" s="29">
        <v>0</v>
      </c>
      <c r="D108" s="29">
        <v>0</v>
      </c>
      <c r="E108" s="33">
        <v>0</v>
      </c>
      <c r="F108" s="29">
        <v>0</v>
      </c>
      <c r="G108" s="33">
        <v>0</v>
      </c>
    </row>
    <row r="109" spans="2:7" ht="18" x14ac:dyDescent="0.25">
      <c r="B109" s="15" t="s">
        <v>9</v>
      </c>
      <c r="C109" s="16">
        <v>37373780</v>
      </c>
      <c r="D109" s="16">
        <v>37373780</v>
      </c>
      <c r="E109" s="32">
        <f>+D109/C109</f>
        <v>1</v>
      </c>
      <c r="F109" s="16">
        <v>37373780</v>
      </c>
      <c r="G109" s="32">
        <f>+F109/C109</f>
        <v>1</v>
      </c>
    </row>
    <row r="110" spans="2:7" ht="6" customHeight="1" x14ac:dyDescent="0.3">
      <c r="B110" s="4"/>
      <c r="C110" s="4"/>
      <c r="D110" s="4"/>
      <c r="E110" s="34"/>
      <c r="F110" s="4"/>
      <c r="G110" s="34"/>
    </row>
    <row r="111" spans="2:7" ht="18" x14ac:dyDescent="0.25">
      <c r="B111" s="17" t="s">
        <v>10</v>
      </c>
      <c r="C111" s="18">
        <f>+C104+C109</f>
        <v>9993404737.7999992</v>
      </c>
      <c r="D111" s="18">
        <f>+D104+D109</f>
        <v>9739244505.7299995</v>
      </c>
      <c r="E111" s="35">
        <f>+D111/C111</f>
        <v>0.97456720319666035</v>
      </c>
      <c r="F111" s="18">
        <f>+F104+F109</f>
        <v>9739244505.7299995</v>
      </c>
      <c r="G111" s="35">
        <f>+F111/C111</f>
        <v>0.97456720319666035</v>
      </c>
    </row>
    <row r="119" spans="2:7" ht="24" x14ac:dyDescent="0.35">
      <c r="C119" s="14"/>
      <c r="D119" s="44" t="s">
        <v>15</v>
      </c>
      <c r="E119" s="44"/>
      <c r="F119" s="44"/>
      <c r="G119" s="44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5" t="s">
        <v>6</v>
      </c>
      <c r="C126" s="28">
        <f>+C127+C128+C129+C130</f>
        <v>178540245777.44</v>
      </c>
      <c r="D126" s="28">
        <f>+D127+D128+D129+D130</f>
        <v>151768008077.32001</v>
      </c>
      <c r="E126" s="32">
        <f t="shared" ref="E126:E131" si="6">+D126/C126</f>
        <v>0.85004928393851864</v>
      </c>
      <c r="F126" s="28">
        <f>+F127+F128+F129+F130</f>
        <v>142642592960.25</v>
      </c>
      <c r="G126" s="32">
        <f t="shared" ref="G126:G131" si="7">+F126/C126</f>
        <v>0.79893803405010233</v>
      </c>
    </row>
    <row r="127" spans="2:7" ht="18" customHeight="1" x14ac:dyDescent="0.25">
      <c r="B127" s="19" t="s">
        <v>7</v>
      </c>
      <c r="C127" s="29">
        <v>14179302</v>
      </c>
      <c r="D127" s="29">
        <v>14179302</v>
      </c>
      <c r="E127" s="33">
        <f t="shared" si="6"/>
        <v>1</v>
      </c>
      <c r="F127" s="29">
        <v>14179302</v>
      </c>
      <c r="G127" s="33">
        <f t="shared" si="7"/>
        <v>1</v>
      </c>
    </row>
    <row r="128" spans="2:7" ht="18" customHeight="1" x14ac:dyDescent="0.25">
      <c r="B128" s="19" t="s">
        <v>12</v>
      </c>
      <c r="C128" s="29">
        <v>16433288796.969999</v>
      </c>
      <c r="D128" s="29">
        <v>11536266810.299999</v>
      </c>
      <c r="E128" s="33">
        <f t="shared" si="6"/>
        <v>0.70200596805838877</v>
      </c>
      <c r="F128" s="29">
        <v>10539893881.299999</v>
      </c>
      <c r="G128" s="33">
        <f t="shared" si="7"/>
        <v>0.64137459102181449</v>
      </c>
    </row>
    <row r="129" spans="2:7" ht="18" customHeight="1" x14ac:dyDescent="0.25">
      <c r="B129" s="19" t="s">
        <v>13</v>
      </c>
      <c r="C129" s="29">
        <v>162077152838.47</v>
      </c>
      <c r="D129" s="29">
        <v>140201937125.02002</v>
      </c>
      <c r="E129" s="33">
        <f t="shared" si="6"/>
        <v>0.86503208299043022</v>
      </c>
      <c r="F129" s="29">
        <v>132072894936.95</v>
      </c>
      <c r="G129" s="33">
        <f t="shared" si="7"/>
        <v>0.81487669683201447</v>
      </c>
    </row>
    <row r="130" spans="2:7" ht="30" customHeight="1" x14ac:dyDescent="0.3">
      <c r="B130" s="20" t="s">
        <v>14</v>
      </c>
      <c r="C130" s="29">
        <v>15624840</v>
      </c>
      <c r="D130" s="29">
        <v>15624840</v>
      </c>
      <c r="E130" s="33">
        <f t="shared" si="6"/>
        <v>1</v>
      </c>
      <c r="F130" s="29">
        <v>15624840</v>
      </c>
      <c r="G130" s="33">
        <f t="shared" si="7"/>
        <v>1</v>
      </c>
    </row>
    <row r="131" spans="2:7" ht="18" x14ac:dyDescent="0.25">
      <c r="B131" s="15" t="s">
        <v>9</v>
      </c>
      <c r="C131" s="16">
        <v>71393932189.779999</v>
      </c>
      <c r="D131" s="16">
        <v>7121952161.2700005</v>
      </c>
      <c r="E131" s="32">
        <f t="shared" si="6"/>
        <v>9.9755706722223433E-2</v>
      </c>
      <c r="F131" s="16">
        <v>4198380456.02</v>
      </c>
      <c r="G131" s="32">
        <f t="shared" si="7"/>
        <v>5.880584423981336E-2</v>
      </c>
    </row>
    <row r="132" spans="2:7" ht="6" customHeight="1" x14ac:dyDescent="0.3">
      <c r="B132" s="4"/>
      <c r="C132" s="4"/>
      <c r="D132" s="4"/>
      <c r="E132" s="34"/>
      <c r="F132" s="4"/>
      <c r="G132" s="34"/>
    </row>
    <row r="133" spans="2:7" ht="18" x14ac:dyDescent="0.25">
      <c r="B133" s="17" t="s">
        <v>10</v>
      </c>
      <c r="C133" s="18">
        <f>+C131+C126</f>
        <v>249934177967.22</v>
      </c>
      <c r="D133" s="18">
        <f>+D131+D126</f>
        <v>158889960238.59</v>
      </c>
      <c r="E133" s="35">
        <f>+D133/C133</f>
        <v>0.63572722038611751</v>
      </c>
      <c r="F133" s="18">
        <f>+F131+F126</f>
        <v>146840973416.26999</v>
      </c>
      <c r="G133" s="35">
        <f>+F133/C133</f>
        <v>0.58751858033409443</v>
      </c>
    </row>
    <row r="134" spans="2:7" x14ac:dyDescent="0.25">
      <c r="E134" s="42"/>
    </row>
  </sheetData>
  <mergeCells count="7">
    <mergeCell ref="D119:G119"/>
    <mergeCell ref="D8:G8"/>
    <mergeCell ref="D31:G31"/>
    <mergeCell ref="D52:G52"/>
    <mergeCell ref="D74:G74"/>
    <mergeCell ref="D97:G97"/>
    <mergeCell ref="B12:G12"/>
  </mergeCells>
  <pageMargins left="0.7" right="0.7" top="0.75" bottom="0.75" header="0.3" footer="0.3"/>
  <pageSetup paperSize="9" orientation="portrait" r:id="rId1"/>
  <ignoredErrors>
    <ignoredError sqref="D23:E23 E37 E59 E66 D87:D88 D110:F110 F87:F88 E111 E126 E16:E17 E21:E22 E104 E132:E133 E18:E20 E24 E80 E44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2TV4CCKVFCYA-94321226-20</_dlc_DocId>
    <_dlc_DocIdUrl xmlns="81cc8fc0-8d1e-4295-8f37-5d076116407c">
      <Url>https://www.minjusticia.gov.co/ministerio/_layouts/15/DocIdRedir.aspx?ID=2TV4CCKVFCYA-94321226-20</Url>
      <Description>2TV4CCKVFCYA-94321226-20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B40651-82C6-43A7-8825-8C23F1437D10}"/>
</file>

<file path=customXml/itemProps2.xml><?xml version="1.0" encoding="utf-8"?>
<ds:datastoreItem xmlns:ds="http://schemas.openxmlformats.org/officeDocument/2006/customXml" ds:itemID="{7C98FC5C-719A-4E31-83F1-F8E85B348650}"/>
</file>

<file path=customXml/itemProps3.xml><?xml version="1.0" encoding="utf-8"?>
<ds:datastoreItem xmlns:ds="http://schemas.openxmlformats.org/officeDocument/2006/customXml" ds:itemID="{4D3230CF-70A2-470D-A18A-64EC15F56313}"/>
</file>

<file path=customXml/itemProps4.xml><?xml version="1.0" encoding="utf-8"?>
<ds:datastoreItem xmlns:ds="http://schemas.openxmlformats.org/officeDocument/2006/customXml" ds:itemID="{E890E210-0F25-453B-AFA8-DA92439CB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Marzo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2019-04-05T22:48:33Z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2000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c1245a3a-4c7e-4b4e-af47-f7537a94f9e8</vt:lpwstr>
  </property>
</Properties>
</file>