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Reservas Presupuestales Sector Justicia\2020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G108" i="1"/>
  <c r="G107" i="1"/>
  <c r="G87" i="1"/>
  <c r="G86" i="1"/>
  <c r="G84" i="1"/>
  <c r="G82" i="1"/>
  <c r="G67" i="1"/>
  <c r="E67" i="1"/>
  <c r="E65" i="1"/>
  <c r="G65" i="1"/>
  <c r="E41" i="1"/>
  <c r="G41" i="1"/>
  <c r="E40" i="1"/>
  <c r="G40" i="1"/>
  <c r="G39" i="1" l="1"/>
  <c r="G110" i="1"/>
  <c r="E82" i="1"/>
  <c r="E39" i="1"/>
  <c r="E87" i="1"/>
  <c r="F22" i="1" l="1"/>
  <c r="F21" i="1"/>
  <c r="F20" i="1"/>
  <c r="F19" i="1"/>
  <c r="F18" i="1"/>
  <c r="F17" i="1"/>
  <c r="F16" i="1" l="1"/>
  <c r="F24" i="1" s="1"/>
  <c r="D17" i="1"/>
  <c r="D18" i="1"/>
  <c r="D19" i="1"/>
  <c r="D21" i="1"/>
  <c r="C22" i="1"/>
  <c r="C21" i="1"/>
  <c r="G21" i="1" s="1"/>
  <c r="C19" i="1"/>
  <c r="G19" i="1" s="1"/>
  <c r="C18" i="1"/>
  <c r="G18" i="1" s="1"/>
  <c r="C17" i="1"/>
  <c r="E129" i="1"/>
  <c r="E130" i="1"/>
  <c r="E83" i="1"/>
  <c r="E84" i="1"/>
  <c r="E86" i="1"/>
  <c r="E110" i="1"/>
  <c r="E108" i="1"/>
  <c r="E107" i="1"/>
  <c r="C38" i="1"/>
  <c r="C45" i="1" s="1"/>
  <c r="E21" i="1" l="1"/>
  <c r="E18" i="1"/>
  <c r="D16" i="1"/>
  <c r="C16" i="1"/>
  <c r="C24" i="1" s="1"/>
  <c r="E19" i="1"/>
  <c r="F127" i="1"/>
  <c r="D127" i="1"/>
  <c r="D134" i="1" s="1"/>
  <c r="C127" i="1"/>
  <c r="C134" i="1" s="1"/>
  <c r="E134" i="1" l="1"/>
  <c r="G24" i="1"/>
  <c r="C81" i="1"/>
  <c r="F105" i="1"/>
  <c r="D105" i="1"/>
  <c r="C105" i="1"/>
  <c r="E105" i="1" s="1"/>
  <c r="F81" i="1"/>
  <c r="D81" i="1"/>
  <c r="F60" i="1"/>
  <c r="D60" i="1"/>
  <c r="C60" i="1"/>
  <c r="F38" i="1"/>
  <c r="D38" i="1"/>
  <c r="E81" i="1" l="1"/>
  <c r="G132" i="1"/>
  <c r="G130" i="1"/>
  <c r="G129" i="1"/>
  <c r="G128" i="1"/>
  <c r="E132" i="1"/>
  <c r="E128" i="1"/>
  <c r="G83" i="1"/>
  <c r="D67" i="1"/>
  <c r="G62" i="1"/>
  <c r="E62" i="1"/>
  <c r="G43" i="1"/>
  <c r="E43" i="1"/>
  <c r="G17" i="1" l="1"/>
  <c r="D22" i="1"/>
  <c r="D24" i="1" s="1"/>
  <c r="E24" i="1" s="1"/>
  <c r="E17" i="1"/>
  <c r="G22" i="1" l="1"/>
  <c r="E22" i="1"/>
  <c r="F112" i="1" l="1"/>
  <c r="E60" i="1"/>
  <c r="G81" i="1" l="1"/>
  <c r="G60" i="1"/>
  <c r="E127" i="1"/>
  <c r="F45" i="1"/>
  <c r="G45" i="1" s="1"/>
  <c r="G38" i="1"/>
  <c r="E38" i="1"/>
  <c r="D45" i="1"/>
  <c r="E45" i="1" s="1"/>
  <c r="F134" i="1"/>
  <c r="G134" i="1" s="1"/>
  <c r="G127" i="1"/>
  <c r="C89" i="1"/>
  <c r="C112" i="1"/>
  <c r="G112" i="1" s="1"/>
  <c r="F89" i="1"/>
  <c r="D112" i="1"/>
  <c r="E112" i="1" s="1"/>
  <c r="D89" i="1"/>
  <c r="C67" i="1"/>
  <c r="F67" i="1"/>
  <c r="G16" i="1"/>
  <c r="E89" i="1" l="1"/>
  <c r="G89" i="1"/>
  <c r="E1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<sst xmlns="http://schemas.openxmlformats.org/spreadsheetml/2006/main" count="87" uniqueCount="16">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</sst>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733395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129839</xdr:colOff>
      <xdr:row>122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Normal="100" workbookViewId="0">
      <selection activeCell="G21" sqref="G21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</cols>
  <sheetData>
    <row r="8" spans="2:7" ht="24" x14ac:dyDescent="0.35">
      <c r="C8" s="14"/>
      <c r="D8" s="44" t="s">
        <v>15</v>
      </c>
      <c r="E8" s="44"/>
      <c r="F8" s="44"/>
      <c r="G8" s="44"/>
    </row>
    <row r="12" spans="2:7" s="12" customFormat="1" ht="21" customHeight="1" x14ac:dyDescent="0.35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286477085071.39001</v>
      </c>
      <c r="D16" s="16">
        <f>+D17+D18+D19+D20+D21</f>
        <v>153994395745.48001</v>
      </c>
      <c r="E16" s="33">
        <f>+D16/C16</f>
        <v>0.53754524801557735</v>
      </c>
      <c r="F16" s="16">
        <f>+F17+F18+F19+F20+F21</f>
        <v>91604127765</v>
      </c>
      <c r="G16" s="33">
        <f>+F16/C16</f>
        <v>0.31976075064493298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1349651715</v>
      </c>
      <c r="E17" s="34">
        <f>+D17/C17</f>
        <v>0.92684264363290803</v>
      </c>
      <c r="F17" s="29">
        <f>+F39+F61+F82+F106+F128</f>
        <v>1255150513.5</v>
      </c>
      <c r="G17" s="34">
        <f>+F17/C17</f>
        <v>0.86194609109917075</v>
      </c>
    </row>
    <row r="18" spans="2:7" s="1" customFormat="1" ht="18" customHeight="1" x14ac:dyDescent="0.25">
      <c r="B18" s="19" t="s">
        <v>12</v>
      </c>
      <c r="C18" s="29">
        <f t="shared" si="0"/>
        <v>52802164836.080002</v>
      </c>
      <c r="D18" s="29">
        <f t="shared" si="0"/>
        <v>27079180156.219997</v>
      </c>
      <c r="E18" s="34">
        <f t="shared" ref="E18:E21" si="1">+D18/C18</f>
        <v>0.51284223365244763</v>
      </c>
      <c r="F18" s="29">
        <f>+F40+F62+F83+F107+F129</f>
        <v>24598272362.480003</v>
      </c>
      <c r="G18" s="34">
        <f t="shared" ref="G18:G21" si="2">+F18/C18</f>
        <v>0.46585727003510796</v>
      </c>
    </row>
    <row r="19" spans="2:7" s="1" customFormat="1" ht="18" customHeight="1" x14ac:dyDescent="0.25">
      <c r="B19" s="19" t="s">
        <v>13</v>
      </c>
      <c r="C19" s="29">
        <f t="shared" si="0"/>
        <v>232186367079.70999</v>
      </c>
      <c r="D19" s="29">
        <f t="shared" si="0"/>
        <v>125533193117.26001</v>
      </c>
      <c r="E19" s="34">
        <f t="shared" si="1"/>
        <v>0.5406570363976807</v>
      </c>
      <c r="F19" s="29">
        <f>+F41+F63+F84+F108+F130</f>
        <v>65718334132.019989</v>
      </c>
      <c r="G19" s="34">
        <f t="shared" si="2"/>
        <v>0.28304131271177851</v>
      </c>
    </row>
    <row r="20" spans="2:7" s="22" customFormat="1" ht="24.95" customHeight="1" x14ac:dyDescent="0.25">
      <c r="B20" s="19" t="s">
        <v>8</v>
      </c>
      <c r="C20" s="29">
        <f t="shared" ref="C20:D20" si="3">+C85</f>
        <v>0</v>
      </c>
      <c r="D20" s="29">
        <f t="shared" si="3"/>
        <v>0</v>
      </c>
      <c r="E20" s="34">
        <v>0</v>
      </c>
      <c r="F20" s="29">
        <f>+F85</f>
        <v>0</v>
      </c>
      <c r="G20" s="34">
        <v>0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238251593671.70001</v>
      </c>
      <c r="D22" s="16">
        <f>+D43+D65+D87+D110+D132</f>
        <v>10835117967.51</v>
      </c>
      <c r="E22" s="33">
        <f>+D22/C22</f>
        <v>4.547763060271616E-2</v>
      </c>
      <c r="F22" s="16">
        <f>+F43+F65+F87+F110+F132</f>
        <v>10444111846.51</v>
      </c>
      <c r="G22" s="33">
        <f>+F22/C22</f>
        <v>4.3836482625595849E-2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524728678743.09003</v>
      </c>
      <c r="D24" s="18">
        <f>+D22+D16</f>
        <v>164829513712.99002</v>
      </c>
      <c r="E24" s="36">
        <f>+D24/C24</f>
        <v>0.31412331818381789</v>
      </c>
      <c r="F24" s="18">
        <f>+F22+F16</f>
        <v>102048239611.50999</v>
      </c>
      <c r="G24" s="36">
        <f>+F24/C24</f>
        <v>0.19447810601080823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4" t="s">
        <v>15</v>
      </c>
      <c r="E32" s="44"/>
      <c r="F32" s="44"/>
      <c r="G32" s="44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1458726858.2</v>
      </c>
      <c r="E38" s="37">
        <f>+D38/C38</f>
        <v>0.58583443305183491</v>
      </c>
      <c r="F38" s="24">
        <f>+F39+F40+F41+F42</f>
        <v>1409366320.98</v>
      </c>
      <c r="G38" s="37">
        <f>+F38/C38</f>
        <v>0.56601091216794919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395869401.68000001</v>
      </c>
      <c r="E40" s="38">
        <f>+D40/C40</f>
        <v>0.53468424281518423</v>
      </c>
      <c r="F40" s="30">
        <v>352371518.45999998</v>
      </c>
      <c r="G40" s="38">
        <f>+F40/C40</f>
        <v>0.47593347133638914</v>
      </c>
    </row>
    <row r="41" spans="2:7" ht="18" customHeight="1" x14ac:dyDescent="0.25">
      <c r="B41" s="19" t="s">
        <v>13</v>
      </c>
      <c r="C41" s="30">
        <v>1497473041.4200001</v>
      </c>
      <c r="D41" s="30">
        <v>810711779.51999998</v>
      </c>
      <c r="E41" s="38">
        <f>+D41/C41</f>
        <v>0.54138656062297519</v>
      </c>
      <c r="F41" s="30">
        <v>804849125.51999998</v>
      </c>
      <c r="G41" s="38">
        <f>+F41/C41</f>
        <v>0.53747152920815877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1681853877.3899999</v>
      </c>
      <c r="E43" s="37">
        <f>+D43/C43</f>
        <v>0.38270346630887164</v>
      </c>
      <c r="F43" s="25">
        <v>1652228475.3899999</v>
      </c>
      <c r="G43" s="37">
        <f>+F43/C43</f>
        <v>0.37596224806832607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3140580735.5900002</v>
      </c>
      <c r="E45" s="40">
        <f>+D45/C45</f>
        <v>0.45617048982723479</v>
      </c>
      <c r="F45" s="27">
        <f>+F43+F38</f>
        <v>3061594796.3699999</v>
      </c>
      <c r="G45" s="40">
        <f>+F45/C45</f>
        <v>0.44469775353514174</v>
      </c>
    </row>
    <row r="53" spans="2:7" ht="24" x14ac:dyDescent="0.35">
      <c r="C53" s="14"/>
      <c r="D53" s="44" t="s">
        <v>15</v>
      </c>
      <c r="E53" s="44"/>
      <c r="F53" s="44"/>
      <c r="G53" s="44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5451265004.4800005</v>
      </c>
      <c r="D60" s="28">
        <f>+D61+D62+D63+D64</f>
        <v>2309761604.0999999</v>
      </c>
      <c r="E60" s="33">
        <f>+D60/C60</f>
        <v>0.42371112066681293</v>
      </c>
      <c r="F60" s="28">
        <f>+F61+F62+F63+F64</f>
        <v>2309761604.0999999</v>
      </c>
      <c r="G60" s="33">
        <f>+F60/C60</f>
        <v>0.42371112066681293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5451265004.4800005</v>
      </c>
      <c r="D62" s="29">
        <v>2309761604.0999999</v>
      </c>
      <c r="E62" s="34">
        <f>+D62/C62</f>
        <v>0.42371112066681293</v>
      </c>
      <c r="F62" s="29">
        <v>2309761604.0999999</v>
      </c>
      <c r="G62" s="34">
        <f t="shared" ref="G62" si="4">+F62/C62</f>
        <v>0.42371112066681293</v>
      </c>
    </row>
    <row r="63" spans="2:7" ht="18" customHeight="1" x14ac:dyDescent="0.25">
      <c r="B63" s="19" t="s">
        <v>13</v>
      </c>
      <c r="C63" s="29">
        <v>0</v>
      </c>
      <c r="D63" s="29">
        <v>0</v>
      </c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13054416594.730001</v>
      </c>
      <c r="D65" s="16">
        <v>1882423281.5</v>
      </c>
      <c r="E65" s="33">
        <f>+D65/C65</f>
        <v>0.14419819283689203</v>
      </c>
      <c r="F65" s="16">
        <v>1881733761.5</v>
      </c>
      <c r="G65" s="33">
        <f>+F65/C65</f>
        <v>0.14414537393112198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18505681599.210003</v>
      </c>
      <c r="D67" s="18">
        <f>+D65+D60</f>
        <v>4192184885.5999999</v>
      </c>
      <c r="E67" s="36">
        <f>+D67/C67</f>
        <v>0.22653501645564689</v>
      </c>
      <c r="F67" s="18">
        <f>+F65+F60</f>
        <v>4191495365.5999999</v>
      </c>
      <c r="G67" s="36">
        <f>+F67/C67</f>
        <v>0.2264977565473153</v>
      </c>
    </row>
    <row r="75" spans="2:7" ht="24" x14ac:dyDescent="0.35">
      <c r="B75" s="7"/>
      <c r="C75" s="14"/>
      <c r="D75" s="44" t="s">
        <v>15</v>
      </c>
      <c r="E75" s="44"/>
      <c r="F75" s="44"/>
      <c r="G75" s="44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43490403682.149994</v>
      </c>
      <c r="D81" s="24">
        <f>+D82+D83+D84+D85+D86</f>
        <v>36962562398.769997</v>
      </c>
      <c r="E81" s="37">
        <f>+D81/C81</f>
        <v>0.84990157067548089</v>
      </c>
      <c r="F81" s="24">
        <f>+F82+F83+F84+F85+F86</f>
        <v>34055835722.889999</v>
      </c>
      <c r="G81" s="37">
        <f>+F81/C81</f>
        <v>0.78306552341494418</v>
      </c>
    </row>
    <row r="82" spans="2:7" ht="18" customHeight="1" x14ac:dyDescent="0.25">
      <c r="B82" s="19" t="s">
        <v>7</v>
      </c>
      <c r="C82" s="30">
        <v>1196732258.5999999</v>
      </c>
      <c r="D82" s="30">
        <v>1090201822</v>
      </c>
      <c r="E82" s="41">
        <f>+D82/C82</f>
        <v>0.91098223029048719</v>
      </c>
      <c r="F82" s="30">
        <v>995700620.5</v>
      </c>
      <c r="G82" s="41">
        <f>+F82/C82</f>
        <v>0.83201619522216508</v>
      </c>
    </row>
    <row r="83" spans="2:7" ht="18" customHeight="1" x14ac:dyDescent="0.25">
      <c r="B83" s="19" t="s">
        <v>12</v>
      </c>
      <c r="C83" s="30">
        <v>28689472754.16</v>
      </c>
      <c r="D83" s="30">
        <v>22716940847.899998</v>
      </c>
      <c r="E83" s="41">
        <f t="shared" ref="E83:E86" si="5">+D83/C83</f>
        <v>0.79182148248458206</v>
      </c>
      <c r="F83" s="30">
        <v>20889918969.5</v>
      </c>
      <c r="G83" s="41">
        <f>+F83/C83</f>
        <v>0.72813882459624302</v>
      </c>
    </row>
    <row r="84" spans="2:7" ht="18" customHeight="1" x14ac:dyDescent="0.25">
      <c r="B84" s="19" t="s">
        <v>13</v>
      </c>
      <c r="C84" s="30">
        <v>13571827665.389999</v>
      </c>
      <c r="D84" s="30">
        <v>13123048971.869999</v>
      </c>
      <c r="E84" s="41">
        <f t="shared" si="5"/>
        <v>0.96693306866366668</v>
      </c>
      <c r="F84" s="30">
        <v>12137845375.889999</v>
      </c>
      <c r="G84" s="41">
        <f>+F84/C84</f>
        <v>0.89434125418812604</v>
      </c>
    </row>
    <row r="85" spans="2:7" ht="24.95" customHeight="1" x14ac:dyDescent="0.25">
      <c r="B85" s="19" t="s">
        <v>8</v>
      </c>
      <c r="C85" s="46">
        <v>0</v>
      </c>
      <c r="D85" s="46">
        <v>0</v>
      </c>
      <c r="E85" s="41">
        <v>0</v>
      </c>
      <c r="F85" s="30">
        <v>0</v>
      </c>
      <c r="G85" s="41">
        <v>0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5"/>
        <v>0.99999236971457539</v>
      </c>
      <c r="F86" s="30">
        <v>32370757</v>
      </c>
      <c r="G86" s="41">
        <f>+F86/C86</f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249365166.28</v>
      </c>
      <c r="E87" s="37">
        <f>+D87/C87</f>
        <v>0.39345795561852093</v>
      </c>
      <c r="F87" s="25">
        <v>249365166.28</v>
      </c>
      <c r="G87" s="37">
        <f>+F87/C87</f>
        <v>0.39345795561852093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44124182114.429993</v>
      </c>
      <c r="D89" s="27">
        <f>+D87+D81</f>
        <v>37211927565.049995</v>
      </c>
      <c r="E89" s="40">
        <f>+D89/C89</f>
        <v>0.84334543513001514</v>
      </c>
      <c r="F89" s="27">
        <f>+F87+F81</f>
        <v>34305200889.169998</v>
      </c>
      <c r="G89" s="40">
        <f>+F89/C89</f>
        <v>0.77746938855895797</v>
      </c>
    </row>
    <row r="98" spans="2:7" ht="24" x14ac:dyDescent="0.35">
      <c r="C98" s="14"/>
      <c r="D98" s="44" t="s">
        <v>15</v>
      </c>
      <c r="E98" s="44"/>
      <c r="F98" s="44"/>
      <c r="G98" s="44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v>0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4" t="s">
        <v>15</v>
      </c>
      <c r="E120" s="44"/>
      <c r="F120" s="44"/>
      <c r="G120" s="44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231386427024.06</v>
      </c>
      <c r="D127" s="28">
        <f>+D128+D129+D130+D131</f>
        <v>109654341437.95</v>
      </c>
      <c r="E127" s="33">
        <f>+D127/C127</f>
        <v>0.47390135561645513</v>
      </c>
      <c r="F127" s="28">
        <f>+F128+F129+F130+F131</f>
        <v>50220160670.569992</v>
      </c>
      <c r="G127" s="33">
        <f>+F127/C127</f>
        <v>0.21704021846254623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17846192709.16</v>
      </c>
      <c r="D129" s="29">
        <v>1581753714.54</v>
      </c>
      <c r="E129" s="34">
        <f t="shared" ref="E129:E130" si="6">+D129/C129</f>
        <v>8.8632558233450301E-2</v>
      </c>
      <c r="F129" s="29">
        <v>971365682.42000008</v>
      </c>
      <c r="G129" s="34">
        <f>+F129/C129</f>
        <v>5.442985505370132E-2</v>
      </c>
    </row>
    <row r="130" spans="2:7" ht="18" customHeight="1" x14ac:dyDescent="0.25">
      <c r="B130" s="19" t="s">
        <v>13</v>
      </c>
      <c r="C130" s="29">
        <v>213532930098.89999</v>
      </c>
      <c r="D130" s="29">
        <v>108065283507.41</v>
      </c>
      <c r="E130" s="34">
        <f t="shared" si="6"/>
        <v>0.50608252065551873</v>
      </c>
      <c r="F130" s="29">
        <v>49241490772.149994</v>
      </c>
      <c r="G130" s="34">
        <f>+F130/C130</f>
        <v>0.23060373287316052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6784995125.9799995</v>
      </c>
      <c r="E132" s="33">
        <f>+D132/C132</f>
        <v>3.0850387142281169E-2</v>
      </c>
      <c r="F132" s="16">
        <v>6424303926.9799995</v>
      </c>
      <c r="G132" s="33">
        <f>+F132/C132</f>
        <v>2.9210376660128264E-2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451318679241.44</v>
      </c>
      <c r="D134" s="18">
        <f>+D132+D127</f>
        <v>116439336563.92999</v>
      </c>
      <c r="E134" s="36">
        <f>+D134/C134</f>
        <v>0.25799804421930195</v>
      </c>
      <c r="F134" s="18">
        <f>+F132+F127</f>
        <v>56644464597.549988</v>
      </c>
      <c r="G134" s="36">
        <f>+F134/C134</f>
        <v>0.12550879722673111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19 E24 E81 E21 E89 E45 E6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2TV4CCKVFCYA-94321226-9</_dlc_DocId>
    <_dlc_DocIdUrl xmlns="81cc8fc0-8d1e-4295-8f37-5d076116407c">
      <Url>https://www.minjusticia.gov.co/ministerio/_layouts/15/DocIdRedir.aspx?ID=2TV4CCKVFCYA-94321226-9</Url>
      <Description>2TV4CCKVFCYA-94321226-9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39E9A5-CDF9-478E-B4E2-05588DA499CD}"/>
</file>

<file path=customXml/itemProps2.xml><?xml version="1.0" encoding="utf-8"?>
<ds:datastoreItem xmlns:ds="http://schemas.openxmlformats.org/officeDocument/2006/customXml" ds:itemID="{DAFF0EC7-7097-4219-958C-E857DF8EBE11}"/>
</file>

<file path=customXml/itemProps3.xml><?xml version="1.0" encoding="utf-8"?>
<ds:datastoreItem xmlns:ds="http://schemas.openxmlformats.org/officeDocument/2006/customXml" ds:itemID="{00049668-C514-4C9F-95F4-90AAD9802117}"/>
</file>

<file path=customXml/itemProps4.xml><?xml version="1.0" encoding="utf-8"?>
<ds:datastoreItem xmlns:ds="http://schemas.openxmlformats.org/officeDocument/2006/customXml" ds:itemID="{FC9F206E-0889-42CA-ADA7-FAE3F95F40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Febrero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2020-03-03T20:09:20Z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900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2cad6878-81d2-48af-85ed-b832fb7bdc61</vt:lpwstr>
  </property>
</Properties>
</file>